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3040" windowHeight="9480" tabRatio="705"/>
  </bookViews>
  <sheets>
    <sheet name="Title sheet" sheetId="16" r:id="rId1"/>
    <sheet name="Recap (fig 1)" sheetId="11" r:id="rId2"/>
    <sheet name="groups" sheetId="15" r:id="rId3"/>
    <sheet name="NCSC FLFL Min soils" sheetId="7" r:id="rId4"/>
    <sheet name="NCSC CLCL Min soils" sheetId="4" r:id="rId5"/>
    <sheet name="NCSC GLGL Min soils" sheetId="10" r:id="rId6"/>
    <sheet name="Wetlands" sheetId="13" r:id="rId7"/>
    <sheet name="NCSC FLFL Org Soils" sheetId="6" r:id="rId8"/>
    <sheet name="NCSC CLCL Org Soils" sheetId="5" r:id="rId9"/>
    <sheet name="NCSC GLGL Org Soils" sheetId="8" r:id="rId10"/>
    <sheet name="CRF4II" sheetId="14" r:id="rId1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36" i="11" l="1"/>
  <c r="AF36" i="11"/>
  <c r="AE36" i="11"/>
  <c r="AD36" i="11"/>
  <c r="AC36" i="11"/>
  <c r="AB36" i="11"/>
  <c r="AA36" i="11"/>
  <c r="Z36" i="11"/>
  <c r="Y36" i="11"/>
  <c r="X36" i="11"/>
  <c r="W36" i="11"/>
  <c r="V36" i="11"/>
  <c r="U36" i="11"/>
  <c r="T36" i="11"/>
  <c r="S36" i="11"/>
  <c r="R36" i="11"/>
  <c r="Q36" i="11"/>
  <c r="P36" i="11"/>
  <c r="O36" i="11"/>
  <c r="N36" i="11"/>
  <c r="M36" i="11"/>
  <c r="L36" i="11"/>
  <c r="K36" i="11"/>
  <c r="J36" i="11"/>
  <c r="I36" i="11"/>
  <c r="H36" i="11"/>
  <c r="G36" i="11"/>
  <c r="F36" i="11"/>
  <c r="AG35" i="11"/>
  <c r="AF35" i="11"/>
  <c r="AE35" i="11"/>
  <c r="AD35" i="11"/>
  <c r="AC35" i="11"/>
  <c r="AB35" i="11"/>
  <c r="AA35" i="11"/>
  <c r="Z35" i="11"/>
  <c r="Y35" i="11"/>
  <c r="X35" i="11"/>
  <c r="W35" i="11"/>
  <c r="V35" i="11"/>
  <c r="U35" i="11"/>
  <c r="T35" i="11"/>
  <c r="S35" i="11"/>
  <c r="R35" i="11"/>
  <c r="Q35" i="11"/>
  <c r="P35" i="11"/>
  <c r="O35" i="11"/>
  <c r="N35" i="11"/>
  <c r="M35" i="11"/>
  <c r="L35" i="11"/>
  <c r="K35" i="11"/>
  <c r="J35" i="11"/>
  <c r="I35" i="11"/>
  <c r="H35" i="11"/>
  <c r="G35" i="11"/>
  <c r="F35" i="11"/>
  <c r="AE121" i="13"/>
  <c r="AE122" i="13"/>
  <c r="AE128" i="13"/>
  <c r="AE129" i="13"/>
  <c r="AE135" i="13"/>
  <c r="AE136" i="13"/>
  <c r="AE142" i="13"/>
  <c r="AE143" i="13"/>
  <c r="AE147" i="13"/>
  <c r="AJ15" i="11"/>
  <c r="AG34" i="11"/>
  <c r="AD121" i="13"/>
  <c r="AD122" i="13"/>
  <c r="AD128" i="13"/>
  <c r="AD129" i="13"/>
  <c r="AD135" i="13"/>
  <c r="AD136" i="13"/>
  <c r="AD142" i="13"/>
  <c r="AD143" i="13"/>
  <c r="AD147" i="13"/>
  <c r="AI15" i="11"/>
  <c r="AF34" i="11"/>
  <c r="AC121" i="13"/>
  <c r="AC122" i="13"/>
  <c r="AC128" i="13"/>
  <c r="AC129" i="13"/>
  <c r="AC135" i="13"/>
  <c r="AC136" i="13"/>
  <c r="AC142" i="13"/>
  <c r="AC143" i="13"/>
  <c r="AC147" i="13"/>
  <c r="AH15" i="11"/>
  <c r="AE34" i="11"/>
  <c r="AB121" i="13"/>
  <c r="AB122" i="13"/>
  <c r="AB128" i="13"/>
  <c r="AB129" i="13"/>
  <c r="AB135" i="13"/>
  <c r="AB136" i="13"/>
  <c r="AB142" i="13"/>
  <c r="AB143" i="13"/>
  <c r="AB147" i="13"/>
  <c r="AG15" i="11"/>
  <c r="AD34" i="11"/>
  <c r="AA121" i="13"/>
  <c r="AA122" i="13"/>
  <c r="AA128" i="13"/>
  <c r="AA129" i="13"/>
  <c r="AA135" i="13"/>
  <c r="AA136" i="13"/>
  <c r="AA142" i="13"/>
  <c r="AA143" i="13"/>
  <c r="AA147" i="13"/>
  <c r="AF15" i="11"/>
  <c r="AC34" i="11"/>
  <c r="Z121" i="13"/>
  <c r="Z122" i="13"/>
  <c r="Z128" i="13"/>
  <c r="Z129" i="13"/>
  <c r="Z135" i="13"/>
  <c r="Z136" i="13"/>
  <c r="Z142" i="13"/>
  <c r="Z143" i="13"/>
  <c r="Z147" i="13"/>
  <c r="AE15" i="11"/>
  <c r="AB34" i="11"/>
  <c r="Y121" i="13"/>
  <c r="Y122" i="13"/>
  <c r="Y128" i="13"/>
  <c r="Y129" i="13"/>
  <c r="Y135" i="13"/>
  <c r="Y136" i="13"/>
  <c r="Y142" i="13"/>
  <c r="Y143" i="13"/>
  <c r="Y147" i="13"/>
  <c r="AD15" i="11"/>
  <c r="AA34" i="11"/>
  <c r="X121" i="13"/>
  <c r="X122" i="13"/>
  <c r="X128" i="13"/>
  <c r="X129" i="13"/>
  <c r="X135" i="13"/>
  <c r="X136" i="13"/>
  <c r="X142" i="13"/>
  <c r="X143" i="13"/>
  <c r="X147" i="13"/>
  <c r="AC15" i="11"/>
  <c r="Z34" i="11"/>
  <c r="W121" i="13"/>
  <c r="W122" i="13"/>
  <c r="W128" i="13"/>
  <c r="W129" i="13"/>
  <c r="W135" i="13"/>
  <c r="W136" i="13"/>
  <c r="W142" i="13"/>
  <c r="W143" i="13"/>
  <c r="W147" i="13"/>
  <c r="AB15" i="11"/>
  <c r="Y34" i="11"/>
  <c r="V121" i="13"/>
  <c r="V122" i="13"/>
  <c r="V128" i="13"/>
  <c r="V129" i="13"/>
  <c r="V135" i="13"/>
  <c r="V136" i="13"/>
  <c r="V142" i="13"/>
  <c r="V143" i="13"/>
  <c r="V147" i="13"/>
  <c r="AA15" i="11"/>
  <c r="X34" i="11"/>
  <c r="U121" i="13"/>
  <c r="U122" i="13"/>
  <c r="U128" i="13"/>
  <c r="U129" i="13"/>
  <c r="U135" i="13"/>
  <c r="U136" i="13"/>
  <c r="U142" i="13"/>
  <c r="U143" i="13"/>
  <c r="U147" i="13"/>
  <c r="Z15" i="11"/>
  <c r="W34" i="11"/>
  <c r="T121" i="13"/>
  <c r="T122" i="13"/>
  <c r="T128" i="13"/>
  <c r="T129" i="13"/>
  <c r="T135" i="13"/>
  <c r="T136" i="13"/>
  <c r="T142" i="13"/>
  <c r="T143" i="13"/>
  <c r="T147" i="13"/>
  <c r="Y15" i="11"/>
  <c r="V34" i="11"/>
  <c r="S121" i="13"/>
  <c r="S122" i="13"/>
  <c r="S128" i="13"/>
  <c r="S129" i="13"/>
  <c r="S135" i="13"/>
  <c r="S136" i="13"/>
  <c r="S142" i="13"/>
  <c r="S143" i="13"/>
  <c r="S147" i="13"/>
  <c r="X15" i="11"/>
  <c r="U34" i="11"/>
  <c r="R121" i="13"/>
  <c r="R122" i="13"/>
  <c r="R128" i="13"/>
  <c r="R129" i="13"/>
  <c r="R135" i="13"/>
  <c r="R136" i="13"/>
  <c r="R142" i="13"/>
  <c r="R143" i="13"/>
  <c r="R147" i="13"/>
  <c r="W15" i="11"/>
  <c r="T34" i="11"/>
  <c r="Q121" i="13"/>
  <c r="Q122" i="13"/>
  <c r="Q128" i="13"/>
  <c r="Q129" i="13"/>
  <c r="Q135" i="13"/>
  <c r="Q136" i="13"/>
  <c r="Q142" i="13"/>
  <c r="Q143" i="13"/>
  <c r="Q147" i="13"/>
  <c r="V15" i="11"/>
  <c r="S34" i="11"/>
  <c r="P121" i="13"/>
  <c r="P122" i="13"/>
  <c r="P128" i="13"/>
  <c r="P129" i="13"/>
  <c r="P135" i="13"/>
  <c r="P136" i="13"/>
  <c r="P142" i="13"/>
  <c r="P143" i="13"/>
  <c r="P147" i="13"/>
  <c r="U15" i="11"/>
  <c r="R34" i="11"/>
  <c r="O121" i="13"/>
  <c r="O122" i="13"/>
  <c r="O128" i="13"/>
  <c r="O129" i="13"/>
  <c r="O135" i="13"/>
  <c r="O136" i="13"/>
  <c r="O142" i="13"/>
  <c r="O143" i="13"/>
  <c r="O147" i="13"/>
  <c r="T15" i="11"/>
  <c r="Q34" i="11"/>
  <c r="N121" i="13"/>
  <c r="N122" i="13"/>
  <c r="N128" i="13"/>
  <c r="N129" i="13"/>
  <c r="N135" i="13"/>
  <c r="N136" i="13"/>
  <c r="N142" i="13"/>
  <c r="N143" i="13"/>
  <c r="N147" i="13"/>
  <c r="S15" i="11"/>
  <c r="P34" i="11"/>
  <c r="M121" i="13"/>
  <c r="M122" i="13"/>
  <c r="M128" i="13"/>
  <c r="M129" i="13"/>
  <c r="M135" i="13"/>
  <c r="M136" i="13"/>
  <c r="M142" i="13"/>
  <c r="M143" i="13"/>
  <c r="M147" i="13"/>
  <c r="R15" i="11"/>
  <c r="O34" i="11"/>
  <c r="L121" i="13"/>
  <c r="L122" i="13"/>
  <c r="L128" i="13"/>
  <c r="L129" i="13"/>
  <c r="L135" i="13"/>
  <c r="L136" i="13"/>
  <c r="L142" i="13"/>
  <c r="L143" i="13"/>
  <c r="L147" i="13"/>
  <c r="Q15" i="11"/>
  <c r="N34" i="11"/>
  <c r="K121" i="13"/>
  <c r="K122" i="13"/>
  <c r="K128" i="13"/>
  <c r="K129" i="13"/>
  <c r="K135" i="13"/>
  <c r="K136" i="13"/>
  <c r="K142" i="13"/>
  <c r="K143" i="13"/>
  <c r="K147" i="13"/>
  <c r="P15" i="11"/>
  <c r="M34" i="11"/>
  <c r="J121" i="13"/>
  <c r="J122" i="13"/>
  <c r="J128" i="13"/>
  <c r="J129" i="13"/>
  <c r="J135" i="13"/>
  <c r="J136" i="13"/>
  <c r="J142" i="13"/>
  <c r="J143" i="13"/>
  <c r="J147" i="13"/>
  <c r="O15" i="11"/>
  <c r="L34" i="11"/>
  <c r="I121" i="13"/>
  <c r="I122" i="13"/>
  <c r="I128" i="13"/>
  <c r="I129" i="13"/>
  <c r="I135" i="13"/>
  <c r="I136" i="13"/>
  <c r="I142" i="13"/>
  <c r="I143" i="13"/>
  <c r="I147" i="13"/>
  <c r="N15" i="11"/>
  <c r="K34" i="11"/>
  <c r="H121" i="13"/>
  <c r="H122" i="13"/>
  <c r="H128" i="13"/>
  <c r="H129" i="13"/>
  <c r="H135" i="13"/>
  <c r="H136" i="13"/>
  <c r="H142" i="13"/>
  <c r="H143" i="13"/>
  <c r="H147" i="13"/>
  <c r="M15" i="11"/>
  <c r="J34" i="11"/>
  <c r="G121" i="13"/>
  <c r="G122" i="13"/>
  <c r="G128" i="13"/>
  <c r="G129" i="13"/>
  <c r="G135" i="13"/>
  <c r="G136" i="13"/>
  <c r="G142" i="13"/>
  <c r="G143" i="13"/>
  <c r="G147" i="13"/>
  <c r="L15" i="11"/>
  <c r="I34" i="11"/>
  <c r="F121" i="13"/>
  <c r="F122" i="13"/>
  <c r="F128" i="13"/>
  <c r="F129" i="13"/>
  <c r="F135" i="13"/>
  <c r="F136" i="13"/>
  <c r="F142" i="13"/>
  <c r="F143" i="13"/>
  <c r="F147" i="13"/>
  <c r="K15" i="11"/>
  <c r="H34" i="11"/>
  <c r="E121" i="13"/>
  <c r="E122" i="13"/>
  <c r="E128" i="13"/>
  <c r="E129" i="13"/>
  <c r="E135" i="13"/>
  <c r="E136" i="13"/>
  <c r="E142" i="13"/>
  <c r="E143" i="13"/>
  <c r="E147" i="13"/>
  <c r="J15" i="11"/>
  <c r="G34" i="11"/>
  <c r="D121" i="13"/>
  <c r="D122" i="13"/>
  <c r="D128" i="13"/>
  <c r="D129" i="13"/>
  <c r="D135" i="13"/>
  <c r="D136" i="13"/>
  <c r="D142" i="13"/>
  <c r="D143" i="13"/>
  <c r="D147" i="13"/>
  <c r="I15" i="11"/>
  <c r="F34" i="11"/>
  <c r="AG32" i="11"/>
  <c r="AF32" i="11"/>
  <c r="AE32" i="11"/>
  <c r="AD32" i="11"/>
  <c r="AC32" i="11"/>
  <c r="AB32" i="11"/>
  <c r="AA32" i="11"/>
  <c r="Z32" i="11"/>
  <c r="Y32" i="11"/>
  <c r="X32" i="11"/>
  <c r="W32" i="11"/>
  <c r="V32" i="11"/>
  <c r="U32" i="11"/>
  <c r="T32" i="11"/>
  <c r="S32" i="11"/>
  <c r="R32" i="11"/>
  <c r="Q32" i="11"/>
  <c r="P32" i="11"/>
  <c r="O32" i="11"/>
  <c r="N32" i="11"/>
  <c r="M32" i="11"/>
  <c r="L32" i="11"/>
  <c r="K32" i="11"/>
  <c r="J32" i="11"/>
  <c r="I32" i="11"/>
  <c r="H32" i="11"/>
  <c r="G32" i="11"/>
  <c r="F32" i="11"/>
  <c r="AG31" i="11"/>
  <c r="AF31" i="11"/>
  <c r="AE31" i="11"/>
  <c r="AD31" i="11"/>
  <c r="AC31" i="11"/>
  <c r="AB31" i="11"/>
  <c r="AA31" i="11"/>
  <c r="Z31" i="11"/>
  <c r="Y31" i="11"/>
  <c r="X31" i="11"/>
  <c r="W31" i="11"/>
  <c r="V31" i="11"/>
  <c r="U31" i="11"/>
  <c r="T31" i="11"/>
  <c r="S31" i="11"/>
  <c r="R31" i="11"/>
  <c r="Q31" i="11"/>
  <c r="P31" i="11"/>
  <c r="O31" i="11"/>
  <c r="N31" i="11"/>
  <c r="M31" i="11"/>
  <c r="L31" i="11"/>
  <c r="K31" i="11"/>
  <c r="J31" i="11"/>
  <c r="I31" i="11"/>
  <c r="H31" i="11"/>
  <c r="G31" i="11"/>
  <c r="F31" i="11"/>
  <c r="AG30" i="11"/>
  <c r="AF30" i="11"/>
  <c r="AE30" i="11"/>
  <c r="AD30" i="11"/>
  <c r="AC30" i="11"/>
  <c r="AB30" i="11"/>
  <c r="AA30" i="11"/>
  <c r="Z30" i="11"/>
  <c r="Y30" i="11"/>
  <c r="X30" i="11"/>
  <c r="W30" i="11"/>
  <c r="V30" i="11"/>
  <c r="U30" i="11"/>
  <c r="T30" i="11"/>
  <c r="S30" i="11"/>
  <c r="R30" i="11"/>
  <c r="Q30" i="11"/>
  <c r="P30" i="11"/>
  <c r="O30" i="11"/>
  <c r="N30" i="11"/>
  <c r="M30" i="11"/>
  <c r="L30" i="11"/>
  <c r="K30" i="11"/>
  <c r="J30" i="11"/>
  <c r="I30" i="11"/>
  <c r="H30" i="11"/>
  <c r="G30" i="11"/>
  <c r="F30" i="11"/>
  <c r="AG29" i="11"/>
  <c r="AG33" i="11"/>
  <c r="AF29" i="11"/>
  <c r="AF33" i="11"/>
  <c r="AE29" i="11"/>
  <c r="AE33" i="11"/>
  <c r="AD29" i="11"/>
  <c r="AD33" i="11"/>
  <c r="AC29" i="11"/>
  <c r="AC33" i="11"/>
  <c r="AB29" i="11"/>
  <c r="AB33" i="11"/>
  <c r="AA29" i="11"/>
  <c r="AA33" i="11"/>
  <c r="Z29" i="11"/>
  <c r="Z33" i="11"/>
  <c r="Y29" i="11"/>
  <c r="Y33" i="11"/>
  <c r="X29" i="11"/>
  <c r="X33" i="11"/>
  <c r="W29" i="11"/>
  <c r="W33" i="11"/>
  <c r="V29" i="11"/>
  <c r="V33" i="11"/>
  <c r="U29" i="11"/>
  <c r="U33" i="11"/>
  <c r="T29" i="11"/>
  <c r="T33" i="11"/>
  <c r="S29" i="11"/>
  <c r="S33" i="11"/>
  <c r="R29" i="11"/>
  <c r="R33" i="11"/>
  <c r="Q29" i="11"/>
  <c r="Q33" i="11"/>
  <c r="P29" i="11"/>
  <c r="P33" i="11"/>
  <c r="O29" i="11"/>
  <c r="O33" i="11"/>
  <c r="N29" i="11"/>
  <c r="N33" i="11"/>
  <c r="M29" i="11"/>
  <c r="M33" i="11"/>
  <c r="L29" i="11"/>
  <c r="L33" i="11"/>
  <c r="K29" i="11"/>
  <c r="K33" i="11"/>
  <c r="J29" i="11"/>
  <c r="J33" i="11"/>
  <c r="I29" i="11"/>
  <c r="I33" i="11"/>
  <c r="H29" i="11"/>
  <c r="H33" i="11"/>
  <c r="G29" i="11"/>
  <c r="G33" i="11"/>
  <c r="F29" i="11"/>
  <c r="F33" i="11"/>
  <c r="AG28" i="11"/>
  <c r="AF28" i="11"/>
  <c r="AE28" i="11"/>
  <c r="AD28" i="11"/>
  <c r="AC28" i="11"/>
  <c r="AB28" i="11"/>
  <c r="AA28" i="11"/>
  <c r="Z28" i="11"/>
  <c r="Y28" i="11"/>
  <c r="X28" i="11"/>
  <c r="W28" i="11"/>
  <c r="V28" i="11"/>
  <c r="U28" i="11"/>
  <c r="T28" i="11"/>
  <c r="S28" i="11"/>
  <c r="R28" i="11"/>
  <c r="Q28" i="11"/>
  <c r="P28" i="11"/>
  <c r="O28" i="11"/>
  <c r="N28" i="11"/>
  <c r="M28" i="11"/>
  <c r="L28" i="11"/>
  <c r="K28" i="11"/>
  <c r="J28" i="11"/>
  <c r="I28" i="11"/>
  <c r="H28" i="11"/>
  <c r="G28" i="11"/>
  <c r="F28" i="11"/>
  <c r="AG27" i="11"/>
  <c r="AG37" i="11"/>
  <c r="AF27" i="11"/>
  <c r="AE27" i="11"/>
  <c r="AE37" i="11"/>
  <c r="AD27" i="11"/>
  <c r="AD37" i="11"/>
  <c r="AC27" i="11"/>
  <c r="AB27" i="11"/>
  <c r="AB37" i="11"/>
  <c r="AA27" i="11"/>
  <c r="Z27" i="11"/>
  <c r="Y27" i="11"/>
  <c r="Y37" i="11"/>
  <c r="X27" i="11"/>
  <c r="W27" i="11"/>
  <c r="W37" i="11"/>
  <c r="V27" i="11"/>
  <c r="V37" i="11"/>
  <c r="U27" i="11"/>
  <c r="T27" i="11"/>
  <c r="T37" i="11"/>
  <c r="S27" i="11"/>
  <c r="R27" i="11"/>
  <c r="Q27" i="11"/>
  <c r="Q37" i="11"/>
  <c r="P27" i="11"/>
  <c r="O27" i="11"/>
  <c r="O37" i="11"/>
  <c r="N27" i="11"/>
  <c r="N37" i="11"/>
  <c r="M27" i="11"/>
  <c r="L27" i="11"/>
  <c r="L37" i="11"/>
  <c r="K27" i="11"/>
  <c r="J27" i="11"/>
  <c r="I27" i="11"/>
  <c r="I37" i="11"/>
  <c r="H27" i="11"/>
  <c r="G27" i="11"/>
  <c r="G37" i="11"/>
  <c r="F27" i="11"/>
  <c r="F37" i="11"/>
  <c r="E32" i="11"/>
  <c r="E30" i="11"/>
  <c r="E29" i="11"/>
  <c r="E33" i="11"/>
  <c r="E27" i="11"/>
  <c r="E28" i="11"/>
  <c r="E31" i="11"/>
  <c r="E36" i="11"/>
  <c r="P37" i="11"/>
  <c r="J37" i="11"/>
  <c r="R37" i="11"/>
  <c r="K37" i="11"/>
  <c r="S37" i="11"/>
  <c r="AA37" i="11"/>
  <c r="H37" i="11"/>
  <c r="AF37" i="11"/>
  <c r="Z37" i="11"/>
  <c r="X37" i="11"/>
  <c r="M37" i="11"/>
  <c r="U37" i="11"/>
  <c r="AC37" i="11"/>
  <c r="I9" i="11"/>
  <c r="J9" i="11"/>
  <c r="H9" i="11"/>
  <c r="K9" i="11"/>
  <c r="M9" i="11"/>
  <c r="L9" i="11"/>
  <c r="H14" i="11"/>
  <c r="H6" i="11"/>
  <c r="I14" i="11"/>
  <c r="J14" i="11"/>
  <c r="K14" i="11"/>
  <c r="L14" i="11"/>
  <c r="M14" i="11"/>
  <c r="N14" i="11"/>
  <c r="O14" i="11"/>
  <c r="P14" i="11"/>
  <c r="Q14" i="11"/>
  <c r="R14" i="11"/>
  <c r="S14" i="11"/>
  <c r="T14" i="11"/>
  <c r="U14" i="11"/>
  <c r="V14" i="11"/>
  <c r="W14" i="11"/>
  <c r="X14" i="11"/>
  <c r="Y14" i="11"/>
  <c r="Z14" i="11"/>
  <c r="AA14" i="11"/>
  <c r="AB14" i="11"/>
  <c r="AC14" i="11"/>
  <c r="AD14" i="11"/>
  <c r="AE14" i="11"/>
  <c r="I6" i="11"/>
  <c r="AF14" i="11"/>
  <c r="AG14" i="11"/>
  <c r="AH14" i="11"/>
  <c r="AI14" i="11"/>
  <c r="AJ14" i="11"/>
  <c r="J6" i="11"/>
  <c r="H13" i="11"/>
  <c r="H5" i="11"/>
  <c r="I13" i="11"/>
  <c r="J13" i="11"/>
  <c r="K13" i="11"/>
  <c r="L13" i="11"/>
  <c r="M13" i="11"/>
  <c r="N13" i="11"/>
  <c r="O13" i="11"/>
  <c r="P13" i="11"/>
  <c r="Q13" i="11"/>
  <c r="R13" i="11"/>
  <c r="S13" i="11"/>
  <c r="T13" i="11"/>
  <c r="U13" i="11"/>
  <c r="V13" i="11"/>
  <c r="W13" i="11"/>
  <c r="X13" i="11"/>
  <c r="Y13" i="11"/>
  <c r="Z13" i="11"/>
  <c r="AA13" i="11"/>
  <c r="AB13" i="11"/>
  <c r="AC13" i="11"/>
  <c r="AD13" i="11"/>
  <c r="AE13" i="11"/>
  <c r="I5" i="11"/>
  <c r="AF13" i="11"/>
  <c r="AG13" i="11"/>
  <c r="AH13" i="11"/>
  <c r="AI13" i="11"/>
  <c r="AJ13" i="11"/>
  <c r="J5" i="11"/>
  <c r="H12" i="11"/>
  <c r="I12" i="11"/>
  <c r="J12" i="11"/>
  <c r="K12" i="11"/>
  <c r="L12" i="11"/>
  <c r="M12" i="11"/>
  <c r="N12" i="11"/>
  <c r="O12" i="11"/>
  <c r="P12" i="11"/>
  <c r="Q12" i="11"/>
  <c r="R12" i="11"/>
  <c r="S12" i="11"/>
  <c r="T12" i="11"/>
  <c r="U12" i="11"/>
  <c r="V12" i="11"/>
  <c r="W12" i="11"/>
  <c r="X12" i="11"/>
  <c r="Y12" i="11"/>
  <c r="Z12" i="11"/>
  <c r="AA12" i="11"/>
  <c r="AB12" i="11"/>
  <c r="AC12" i="11"/>
  <c r="AD12" i="11"/>
  <c r="AE12" i="11"/>
  <c r="AF12" i="11"/>
  <c r="AG12" i="11"/>
  <c r="AH12" i="11"/>
  <c r="AI12" i="11"/>
  <c r="AJ12" i="11"/>
  <c r="E35" i="11"/>
  <c r="J4" i="11"/>
  <c r="I4" i="11"/>
  <c r="K6" i="11"/>
  <c r="L6" i="11"/>
  <c r="K5" i="11"/>
  <c r="H4" i="11"/>
  <c r="AG11" i="14"/>
  <c r="AG12" i="14"/>
  <c r="AG13" i="14"/>
  <c r="AG14" i="14"/>
  <c r="AG15" i="14"/>
  <c r="AG16" i="14"/>
  <c r="AG17" i="14"/>
  <c r="AG18" i="14"/>
  <c r="AG19" i="14"/>
  <c r="AG20" i="14"/>
  <c r="AG21" i="14"/>
  <c r="AG22" i="14"/>
  <c r="AG23" i="14"/>
  <c r="AG24" i="14"/>
  <c r="AG25" i="14"/>
  <c r="AG26" i="14"/>
  <c r="AG27" i="14"/>
  <c r="AG28" i="14"/>
  <c r="AG29" i="14"/>
  <c r="AG30" i="14"/>
  <c r="AG31" i="14"/>
  <c r="AG32" i="14"/>
  <c r="AG33" i="14"/>
  <c r="AG34" i="14"/>
  <c r="AG35" i="14"/>
  <c r="AG36" i="14"/>
  <c r="AG37" i="14"/>
  <c r="AG38" i="14"/>
  <c r="AG39" i="14"/>
  <c r="AG40" i="14"/>
  <c r="AG41" i="14"/>
  <c r="AG42" i="14"/>
  <c r="AG43" i="14"/>
  <c r="AG44" i="14"/>
  <c r="AG45" i="14"/>
  <c r="AG46" i="14"/>
  <c r="AG47" i="14"/>
  <c r="AG48" i="14"/>
  <c r="AG49" i="14"/>
  <c r="AG50" i="14"/>
  <c r="AG51" i="14"/>
  <c r="AG52" i="14"/>
  <c r="AG53" i="14"/>
  <c r="AG54" i="14"/>
  <c r="AG55" i="14"/>
  <c r="AG56" i="14"/>
  <c r="AG57" i="14"/>
  <c r="AG58" i="14"/>
  <c r="AG10" i="14"/>
  <c r="AG59" i="6"/>
  <c r="AG58" i="6"/>
  <c r="AG57" i="6"/>
  <c r="AG56" i="6"/>
  <c r="AG55" i="6"/>
  <c r="AG54" i="6"/>
  <c r="AG53" i="6"/>
  <c r="AG52" i="6"/>
  <c r="AG51" i="6"/>
  <c r="AG50" i="6"/>
  <c r="AG49" i="6"/>
  <c r="AG48" i="6"/>
  <c r="AG47" i="6"/>
  <c r="AG46" i="6"/>
  <c r="AG45" i="6"/>
  <c r="AG44" i="6"/>
  <c r="AG43" i="6"/>
  <c r="AG42" i="6"/>
  <c r="AG41" i="6"/>
  <c r="AG40" i="6"/>
  <c r="AG39" i="6"/>
  <c r="AG38" i="6"/>
  <c r="AG37" i="6"/>
  <c r="AG36" i="6"/>
  <c r="AG35" i="6"/>
  <c r="AG34" i="6"/>
  <c r="AG33" i="6"/>
  <c r="AG32" i="6"/>
  <c r="AG31" i="6"/>
  <c r="AG30" i="6"/>
  <c r="AG29" i="6"/>
  <c r="AG28" i="6"/>
  <c r="AG27" i="6"/>
  <c r="AG26" i="6"/>
  <c r="AG25" i="6"/>
  <c r="AG24" i="6"/>
  <c r="AG23" i="6"/>
  <c r="AG22" i="6"/>
  <c r="AG21" i="6"/>
  <c r="AG20" i="6"/>
  <c r="AG19" i="6"/>
  <c r="AG18" i="6"/>
  <c r="AG17" i="6"/>
  <c r="AG16" i="6"/>
  <c r="AG15" i="6"/>
  <c r="AG14" i="6"/>
  <c r="AG13" i="6"/>
  <c r="AG12" i="6"/>
  <c r="AG11" i="6"/>
  <c r="AG10" i="6"/>
  <c r="AG59" i="5"/>
  <c r="AG58" i="5"/>
  <c r="AG57" i="5"/>
  <c r="AG56" i="5"/>
  <c r="AG55" i="5"/>
  <c r="AG54" i="5"/>
  <c r="AG53" i="5"/>
  <c r="AG52" i="5"/>
  <c r="AG51" i="5"/>
  <c r="AG50" i="5"/>
  <c r="AG49" i="5"/>
  <c r="AG48" i="5"/>
  <c r="AG47" i="5"/>
  <c r="AG46" i="5"/>
  <c r="AG45" i="5"/>
  <c r="AG44" i="5"/>
  <c r="AG43" i="5"/>
  <c r="AG42" i="5"/>
  <c r="AG41" i="5"/>
  <c r="AG40" i="5"/>
  <c r="AG39" i="5"/>
  <c r="AG38" i="5"/>
  <c r="AG37" i="5"/>
  <c r="AG36" i="5"/>
  <c r="AG35" i="5"/>
  <c r="AG34" i="5"/>
  <c r="AG33" i="5"/>
  <c r="AG32" i="5"/>
  <c r="AG31" i="5"/>
  <c r="AG30" i="5"/>
  <c r="AG29" i="5"/>
  <c r="AG28" i="5"/>
  <c r="AG27" i="5"/>
  <c r="AG26" i="5"/>
  <c r="AG25" i="5"/>
  <c r="AG24" i="5"/>
  <c r="AG23" i="5"/>
  <c r="AG22" i="5"/>
  <c r="AG21" i="5"/>
  <c r="AG20" i="5"/>
  <c r="AG19" i="5"/>
  <c r="AG18" i="5"/>
  <c r="AG17" i="5"/>
  <c r="AG16" i="5"/>
  <c r="AG15" i="5"/>
  <c r="AG14" i="5"/>
  <c r="AG13" i="5"/>
  <c r="AG12" i="5"/>
  <c r="AG11" i="5"/>
  <c r="AG10" i="5"/>
  <c r="AG59" i="8"/>
  <c r="AG58" i="8"/>
  <c r="AG57" i="8"/>
  <c r="AG56" i="8"/>
  <c r="AG55" i="8"/>
  <c r="AG54" i="8"/>
  <c r="AG53" i="8"/>
  <c r="AG52" i="8"/>
  <c r="AG51" i="8"/>
  <c r="AG50" i="8"/>
  <c r="AG49" i="8"/>
  <c r="AG48" i="8"/>
  <c r="AG47" i="8"/>
  <c r="AG46" i="8"/>
  <c r="AG45" i="8"/>
  <c r="AG44" i="8"/>
  <c r="AG43" i="8"/>
  <c r="AG42" i="8"/>
  <c r="AG41" i="8"/>
  <c r="AG40" i="8"/>
  <c r="AG39" i="8"/>
  <c r="AG38" i="8"/>
  <c r="AG37" i="8"/>
  <c r="AG36" i="8"/>
  <c r="AG35" i="8"/>
  <c r="AG34" i="8"/>
  <c r="AG33" i="8"/>
  <c r="AG32" i="8"/>
  <c r="AG31" i="8"/>
  <c r="AG30" i="8"/>
  <c r="AG29" i="8"/>
  <c r="AG28" i="8"/>
  <c r="AG27" i="8"/>
  <c r="AG26" i="8"/>
  <c r="AG25" i="8"/>
  <c r="AG24" i="8"/>
  <c r="AG23" i="8"/>
  <c r="AG22" i="8"/>
  <c r="AG21" i="8"/>
  <c r="AG20" i="8"/>
  <c r="AG19" i="8"/>
  <c r="AG18" i="8"/>
  <c r="AG17" i="8"/>
  <c r="AG16" i="8"/>
  <c r="AG15" i="8"/>
  <c r="AG14" i="8"/>
  <c r="AG13" i="8"/>
  <c r="AG12" i="8"/>
  <c r="AG11" i="8"/>
  <c r="AG10" i="8"/>
  <c r="AG11" i="13"/>
  <c r="AG12" i="13"/>
  <c r="AG13" i="13"/>
  <c r="AG14" i="13"/>
  <c r="AG15" i="13"/>
  <c r="AG16" i="13"/>
  <c r="AG17" i="13"/>
  <c r="AG18" i="13"/>
  <c r="AG19" i="13"/>
  <c r="AG20" i="13"/>
  <c r="AG21" i="13"/>
  <c r="AG22" i="13"/>
  <c r="AG23" i="13"/>
  <c r="AG24" i="13"/>
  <c r="AG25" i="13"/>
  <c r="AG26" i="13"/>
  <c r="AG27" i="13"/>
  <c r="AG28" i="13"/>
  <c r="AG29" i="13"/>
  <c r="AG30" i="13"/>
  <c r="AG31" i="13"/>
  <c r="AG32" i="13"/>
  <c r="AG33" i="13"/>
  <c r="AG34" i="13"/>
  <c r="AG35" i="13"/>
  <c r="AG36" i="13"/>
  <c r="AG37" i="13"/>
  <c r="AG38" i="13"/>
  <c r="AG39" i="13"/>
  <c r="AG40" i="13"/>
  <c r="AG41" i="13"/>
  <c r="AG42" i="13"/>
  <c r="AG43" i="13"/>
  <c r="AG44" i="13"/>
  <c r="AG45" i="13"/>
  <c r="AG46" i="13"/>
  <c r="AG47" i="13"/>
  <c r="AG48" i="13"/>
  <c r="AG49" i="13"/>
  <c r="AG50" i="13"/>
  <c r="AG51" i="13"/>
  <c r="AG52" i="13"/>
  <c r="AG53" i="13"/>
  <c r="AG54" i="13"/>
  <c r="AG55" i="13"/>
  <c r="AG56" i="13"/>
  <c r="AG57" i="13"/>
  <c r="AG58" i="13"/>
  <c r="AG10" i="13"/>
  <c r="AE97" i="6"/>
  <c r="AD97" i="6"/>
  <c r="AC97" i="6"/>
  <c r="AB97" i="6"/>
  <c r="AA97" i="6"/>
  <c r="Z97" i="6"/>
  <c r="Y97" i="6"/>
  <c r="X97" i="6"/>
  <c r="W97" i="6"/>
  <c r="V97" i="6"/>
  <c r="U97" i="6"/>
  <c r="T97" i="6"/>
  <c r="S97" i="6"/>
  <c r="R97" i="6"/>
  <c r="Q97" i="6"/>
  <c r="P97" i="6"/>
  <c r="O97" i="6"/>
  <c r="N97" i="6"/>
  <c r="M97" i="6"/>
  <c r="L97" i="6"/>
  <c r="K97" i="6"/>
  <c r="J97" i="6"/>
  <c r="I97" i="6"/>
  <c r="H97" i="6"/>
  <c r="G97" i="6"/>
  <c r="F97" i="6"/>
  <c r="E97" i="6"/>
  <c r="D97" i="6"/>
  <c r="C97" i="6"/>
  <c r="AE96" i="5"/>
  <c r="AD96" i="5"/>
  <c r="AC96" i="5"/>
  <c r="AB96" i="5"/>
  <c r="AA96" i="5"/>
  <c r="Z96" i="5"/>
  <c r="Y96" i="5"/>
  <c r="X96" i="5"/>
  <c r="W96" i="5"/>
  <c r="V96" i="5"/>
  <c r="U96" i="5"/>
  <c r="T96" i="5"/>
  <c r="S96" i="5"/>
  <c r="R96" i="5"/>
  <c r="Q96" i="5"/>
  <c r="P96" i="5"/>
  <c r="O96" i="5"/>
  <c r="N96" i="5"/>
  <c r="M96" i="5"/>
  <c r="L96" i="5"/>
  <c r="K96" i="5"/>
  <c r="J96" i="5"/>
  <c r="I96" i="5"/>
  <c r="H96" i="5"/>
  <c r="G96" i="5"/>
  <c r="F96" i="5"/>
  <c r="E96" i="5"/>
  <c r="D96" i="5"/>
  <c r="C96" i="5"/>
  <c r="AE97" i="8"/>
  <c r="AD97" i="8"/>
  <c r="AC97" i="8"/>
  <c r="AB97" i="8"/>
  <c r="AA97" i="8"/>
  <c r="Z97" i="8"/>
  <c r="Y97" i="8"/>
  <c r="X97" i="8"/>
  <c r="W97" i="8"/>
  <c r="V97" i="8"/>
  <c r="U97" i="8"/>
  <c r="T97" i="8"/>
  <c r="S97" i="8"/>
  <c r="R97" i="8"/>
  <c r="Q97" i="8"/>
  <c r="P97" i="8"/>
  <c r="O97" i="8"/>
  <c r="N97" i="8"/>
  <c r="M97" i="8"/>
  <c r="L97" i="8"/>
  <c r="K97" i="8"/>
  <c r="J97" i="8"/>
  <c r="I97" i="8"/>
  <c r="H97" i="8"/>
  <c r="G97" i="8"/>
  <c r="F97" i="8"/>
  <c r="E97" i="8"/>
  <c r="D97" i="8"/>
  <c r="C97" i="8"/>
  <c r="AE96" i="13"/>
  <c r="AD96" i="13"/>
  <c r="AC96" i="13"/>
  <c r="AB96" i="13"/>
  <c r="AA96" i="13"/>
  <c r="Z96" i="13"/>
  <c r="Y96" i="13"/>
  <c r="X96" i="13"/>
  <c r="W96" i="13"/>
  <c r="V96" i="13"/>
  <c r="U96" i="13"/>
  <c r="T96" i="13"/>
  <c r="S96" i="13"/>
  <c r="R96" i="13"/>
  <c r="Q96" i="13"/>
  <c r="P96" i="13"/>
  <c r="O96" i="13"/>
  <c r="N96" i="13"/>
  <c r="M96" i="13"/>
  <c r="L96" i="13"/>
  <c r="K96" i="13"/>
  <c r="J96" i="13"/>
  <c r="I96" i="13"/>
  <c r="H96" i="13"/>
  <c r="G96" i="13"/>
  <c r="F96" i="13"/>
  <c r="E96" i="13"/>
  <c r="D96" i="13"/>
  <c r="C96" i="13"/>
  <c r="AE94" i="10"/>
  <c r="AD94" i="10"/>
  <c r="AC94" i="10"/>
  <c r="AB94" i="10"/>
  <c r="AA94" i="10"/>
  <c r="Z94" i="10"/>
  <c r="Y94" i="10"/>
  <c r="X94" i="10"/>
  <c r="W94" i="10"/>
  <c r="V94" i="10"/>
  <c r="U94" i="10"/>
  <c r="T94" i="10"/>
  <c r="S94" i="10"/>
  <c r="R94" i="10"/>
  <c r="Q94" i="10"/>
  <c r="P94" i="10"/>
  <c r="O94" i="10"/>
  <c r="N94" i="10"/>
  <c r="M94" i="10"/>
  <c r="L94" i="10"/>
  <c r="K94" i="10"/>
  <c r="J94" i="10"/>
  <c r="I94" i="10"/>
  <c r="H94" i="10"/>
  <c r="G94" i="10"/>
  <c r="F94" i="10"/>
  <c r="E94" i="10"/>
  <c r="D94" i="10"/>
  <c r="C94" i="10"/>
  <c r="AE94" i="7"/>
  <c r="AD94" i="7"/>
  <c r="AC94" i="7"/>
  <c r="AB94" i="7"/>
  <c r="AA94" i="7"/>
  <c r="Z94" i="7"/>
  <c r="Y94" i="7"/>
  <c r="X94" i="7"/>
  <c r="W94" i="7"/>
  <c r="V94" i="7"/>
  <c r="U94" i="7"/>
  <c r="T94" i="7"/>
  <c r="S94" i="7"/>
  <c r="R94" i="7"/>
  <c r="Q94" i="7"/>
  <c r="P94" i="7"/>
  <c r="O94" i="7"/>
  <c r="N94" i="7"/>
  <c r="M94" i="7"/>
  <c r="L94" i="7"/>
  <c r="K94" i="7"/>
  <c r="J94" i="7"/>
  <c r="I94" i="7"/>
  <c r="H94" i="7"/>
  <c r="G94" i="7"/>
  <c r="F94" i="7"/>
  <c r="E94" i="7"/>
  <c r="D94" i="7"/>
  <c r="C94" i="7"/>
  <c r="AE93" i="4"/>
  <c r="AD93" i="4"/>
  <c r="AC93" i="4"/>
  <c r="AB93" i="4"/>
  <c r="AA93" i="4"/>
  <c r="Z93" i="4"/>
  <c r="Y93" i="4"/>
  <c r="X93" i="4"/>
  <c r="W93" i="4"/>
  <c r="V93" i="4"/>
  <c r="U93" i="4"/>
  <c r="T93" i="4"/>
  <c r="S93" i="4"/>
  <c r="R93" i="4"/>
  <c r="Q93" i="4"/>
  <c r="P93" i="4"/>
  <c r="O93" i="4"/>
  <c r="N93" i="4"/>
  <c r="M93" i="4"/>
  <c r="L93" i="4"/>
  <c r="K93" i="4"/>
  <c r="J93" i="4"/>
  <c r="I93" i="4"/>
  <c r="H93" i="4"/>
  <c r="G93" i="4"/>
  <c r="F93" i="4"/>
  <c r="E93" i="4"/>
  <c r="D93" i="4"/>
  <c r="C93" i="4"/>
  <c r="AE106" i="13"/>
  <c r="AD106" i="13"/>
  <c r="AC106" i="13"/>
  <c r="AB106" i="13"/>
  <c r="AA106" i="13"/>
  <c r="Z106" i="13"/>
  <c r="Y106" i="13"/>
  <c r="X106" i="13"/>
  <c r="W106" i="13"/>
  <c r="V106" i="13"/>
  <c r="U106" i="13"/>
  <c r="T106" i="13"/>
  <c r="S106" i="13"/>
  <c r="R106" i="13"/>
  <c r="Q106" i="13"/>
  <c r="P106" i="13"/>
  <c r="O106" i="13"/>
  <c r="N106" i="13"/>
  <c r="M106" i="13"/>
  <c r="L106" i="13"/>
  <c r="K106" i="13"/>
  <c r="J106" i="13"/>
  <c r="I106" i="13"/>
  <c r="H106" i="13"/>
  <c r="G106" i="13"/>
  <c r="F106" i="13"/>
  <c r="E106" i="13"/>
  <c r="D106" i="13"/>
  <c r="C106" i="13"/>
  <c r="AE105" i="13"/>
  <c r="AD105" i="13"/>
  <c r="AC105" i="13"/>
  <c r="AB105" i="13"/>
  <c r="AA105" i="13"/>
  <c r="Z105" i="13"/>
  <c r="Y105" i="13"/>
  <c r="X105" i="13"/>
  <c r="W105" i="13"/>
  <c r="V105" i="13"/>
  <c r="U105" i="13"/>
  <c r="T105" i="13"/>
  <c r="S105" i="13"/>
  <c r="R105" i="13"/>
  <c r="Q105" i="13"/>
  <c r="P105" i="13"/>
  <c r="O105" i="13"/>
  <c r="N105" i="13"/>
  <c r="M105" i="13"/>
  <c r="L105" i="13"/>
  <c r="K105" i="13"/>
  <c r="J105" i="13"/>
  <c r="I105" i="13"/>
  <c r="H105" i="13"/>
  <c r="G105" i="13"/>
  <c r="F105" i="13"/>
  <c r="E105" i="13"/>
  <c r="D105" i="13"/>
  <c r="AE104" i="13"/>
  <c r="AD104" i="13"/>
  <c r="AC104" i="13"/>
  <c r="AB104" i="13"/>
  <c r="AA104" i="13"/>
  <c r="Z104" i="13"/>
  <c r="Y104" i="13"/>
  <c r="X104" i="13"/>
  <c r="W104" i="13"/>
  <c r="V104" i="13"/>
  <c r="U104" i="13"/>
  <c r="T104" i="13"/>
  <c r="S104" i="13"/>
  <c r="R104" i="13"/>
  <c r="Q104" i="13"/>
  <c r="P104" i="13"/>
  <c r="O104" i="13"/>
  <c r="N104" i="13"/>
  <c r="M104" i="13"/>
  <c r="L104" i="13"/>
  <c r="K104" i="13"/>
  <c r="J104" i="13"/>
  <c r="I104" i="13"/>
  <c r="H104" i="13"/>
  <c r="G104" i="13"/>
  <c r="F104" i="13"/>
  <c r="E104" i="13"/>
  <c r="D104" i="13"/>
  <c r="AE103" i="13"/>
  <c r="AD103" i="13"/>
  <c r="AC103" i="13"/>
  <c r="AB103" i="13"/>
  <c r="AA103" i="13"/>
  <c r="Z103" i="13"/>
  <c r="Y103" i="13"/>
  <c r="X103" i="13"/>
  <c r="W103" i="13"/>
  <c r="V103" i="13"/>
  <c r="U103" i="13"/>
  <c r="T103" i="13"/>
  <c r="S103" i="13"/>
  <c r="R103" i="13"/>
  <c r="Q103" i="13"/>
  <c r="P103" i="13"/>
  <c r="O103" i="13"/>
  <c r="N103" i="13"/>
  <c r="M103" i="13"/>
  <c r="L103" i="13"/>
  <c r="K103" i="13"/>
  <c r="J103" i="13"/>
  <c r="I103" i="13"/>
  <c r="H103" i="13"/>
  <c r="G103" i="13"/>
  <c r="F103" i="13"/>
  <c r="E103" i="13"/>
  <c r="D103" i="13"/>
  <c r="AE102" i="13"/>
  <c r="AD102" i="13"/>
  <c r="AC102" i="13"/>
  <c r="AB102" i="13"/>
  <c r="AA102" i="13"/>
  <c r="Z102" i="13"/>
  <c r="Y102" i="13"/>
  <c r="X102" i="13"/>
  <c r="W102" i="13"/>
  <c r="V102" i="13"/>
  <c r="U102" i="13"/>
  <c r="T102" i="13"/>
  <c r="S102" i="13"/>
  <c r="R102" i="13"/>
  <c r="Q102" i="13"/>
  <c r="P102" i="13"/>
  <c r="O102" i="13"/>
  <c r="N102" i="13"/>
  <c r="M102" i="13"/>
  <c r="L102" i="13"/>
  <c r="K102" i="13"/>
  <c r="J102" i="13"/>
  <c r="I102" i="13"/>
  <c r="H102" i="13"/>
  <c r="G102" i="13"/>
  <c r="F102" i="13"/>
  <c r="E102" i="13"/>
  <c r="D102" i="13"/>
  <c r="C103" i="13"/>
  <c r="K4" i="11"/>
  <c r="M4" i="11"/>
  <c r="M6" i="11"/>
  <c r="M5" i="11"/>
  <c r="L5" i="11"/>
  <c r="C135" i="13"/>
  <c r="C128" i="13"/>
  <c r="C142" i="13"/>
  <c r="C121" i="13"/>
  <c r="C105" i="13"/>
  <c r="C104" i="13"/>
  <c r="C102" i="13"/>
  <c r="L4" i="11"/>
  <c r="C72" i="7"/>
  <c r="C63" i="4"/>
  <c r="D63" i="4"/>
  <c r="E63" i="4"/>
  <c r="E69" i="4"/>
  <c r="F63" i="4"/>
  <c r="G63" i="4"/>
  <c r="H63" i="4"/>
  <c r="I63" i="4"/>
  <c r="I69" i="4"/>
  <c r="J63" i="4"/>
  <c r="K63" i="4"/>
  <c r="L63" i="4"/>
  <c r="M63" i="4"/>
  <c r="M69" i="4"/>
  <c r="N63" i="4"/>
  <c r="O63" i="4"/>
  <c r="P63" i="4"/>
  <c r="Q63" i="4"/>
  <c r="Q69" i="4"/>
  <c r="R63" i="4"/>
  <c r="S63" i="4"/>
  <c r="T63" i="4"/>
  <c r="U63" i="4"/>
  <c r="U69" i="4"/>
  <c r="V63" i="4"/>
  <c r="W63" i="4"/>
  <c r="X63" i="4"/>
  <c r="Y63" i="4"/>
  <c r="Y69" i="4"/>
  <c r="Z63" i="4"/>
  <c r="AA63" i="4"/>
  <c r="AB63" i="4"/>
  <c r="AC63" i="4"/>
  <c r="AC69" i="4"/>
  <c r="AD63" i="4"/>
  <c r="AE63" i="4"/>
  <c r="C64" i="4"/>
  <c r="D64" i="4"/>
  <c r="E64" i="4"/>
  <c r="F64" i="4"/>
  <c r="G64" i="4"/>
  <c r="H64" i="4"/>
  <c r="H69" i="4"/>
  <c r="I64" i="4"/>
  <c r="J64" i="4"/>
  <c r="K64" i="4"/>
  <c r="L64" i="4"/>
  <c r="M64" i="4"/>
  <c r="N64" i="4"/>
  <c r="O64" i="4"/>
  <c r="P64" i="4"/>
  <c r="P69" i="4"/>
  <c r="Q64" i="4"/>
  <c r="R64" i="4"/>
  <c r="S64" i="4"/>
  <c r="T64" i="4"/>
  <c r="U64" i="4"/>
  <c r="V64" i="4"/>
  <c r="W64" i="4"/>
  <c r="X64" i="4"/>
  <c r="X69" i="4"/>
  <c r="Y64" i="4"/>
  <c r="Z64" i="4"/>
  <c r="AA64" i="4"/>
  <c r="AB64" i="4"/>
  <c r="AC64" i="4"/>
  <c r="AD64" i="4"/>
  <c r="AE64" i="4"/>
  <c r="C65" i="4"/>
  <c r="C69" i="4"/>
  <c r="D65" i="4"/>
  <c r="E65" i="4"/>
  <c r="F65" i="4"/>
  <c r="G65" i="4"/>
  <c r="H65" i="4"/>
  <c r="I65" i="4"/>
  <c r="J65" i="4"/>
  <c r="K65" i="4"/>
  <c r="K69" i="4"/>
  <c r="L65" i="4"/>
  <c r="M65" i="4"/>
  <c r="N65" i="4"/>
  <c r="O65" i="4"/>
  <c r="P65" i="4"/>
  <c r="Q65" i="4"/>
  <c r="R65" i="4"/>
  <c r="S65" i="4"/>
  <c r="S69" i="4"/>
  <c r="T65" i="4"/>
  <c r="U65" i="4"/>
  <c r="V65" i="4"/>
  <c r="W65" i="4"/>
  <c r="X65" i="4"/>
  <c r="Y65" i="4"/>
  <c r="Z65" i="4"/>
  <c r="AA65" i="4"/>
  <c r="AA69" i="4"/>
  <c r="AB65" i="4"/>
  <c r="AC65" i="4"/>
  <c r="AD65" i="4"/>
  <c r="AE65" i="4"/>
  <c r="C66" i="4"/>
  <c r="D66" i="4"/>
  <c r="E66" i="4"/>
  <c r="F66" i="4"/>
  <c r="G66" i="4"/>
  <c r="H66" i="4"/>
  <c r="I66" i="4"/>
  <c r="J66" i="4"/>
  <c r="K66" i="4"/>
  <c r="L66" i="4"/>
  <c r="M66" i="4"/>
  <c r="N66" i="4"/>
  <c r="O66" i="4"/>
  <c r="P66" i="4"/>
  <c r="Q66" i="4"/>
  <c r="R66" i="4"/>
  <c r="S66" i="4"/>
  <c r="T66" i="4"/>
  <c r="U66" i="4"/>
  <c r="V66" i="4"/>
  <c r="W66" i="4"/>
  <c r="X66" i="4"/>
  <c r="Y66" i="4"/>
  <c r="Z66" i="4"/>
  <c r="AA66" i="4"/>
  <c r="AB66" i="4"/>
  <c r="AC66" i="4"/>
  <c r="AD66" i="4"/>
  <c r="AE66" i="4"/>
  <c r="C67" i="4"/>
  <c r="D67" i="4"/>
  <c r="E67" i="4"/>
  <c r="F67" i="4"/>
  <c r="G67" i="4"/>
  <c r="H67" i="4"/>
  <c r="I67" i="4"/>
  <c r="J67" i="4"/>
  <c r="K67" i="4"/>
  <c r="L67" i="4"/>
  <c r="M67" i="4"/>
  <c r="N67" i="4"/>
  <c r="O67" i="4"/>
  <c r="P67" i="4"/>
  <c r="Q67" i="4"/>
  <c r="R67" i="4"/>
  <c r="S67" i="4"/>
  <c r="T67" i="4"/>
  <c r="U67" i="4"/>
  <c r="V67" i="4"/>
  <c r="W67" i="4"/>
  <c r="X67" i="4"/>
  <c r="Y67" i="4"/>
  <c r="Z67" i="4"/>
  <c r="AA67" i="4"/>
  <c r="AB67" i="4"/>
  <c r="AC67" i="4"/>
  <c r="AD67" i="4"/>
  <c r="AE67" i="4"/>
  <c r="C68" i="4"/>
  <c r="D68" i="4"/>
  <c r="E68" i="4"/>
  <c r="F68" i="4"/>
  <c r="G68" i="4"/>
  <c r="H68" i="4"/>
  <c r="I68" i="4"/>
  <c r="J68" i="4"/>
  <c r="K68" i="4"/>
  <c r="L68" i="4"/>
  <c r="M68" i="4"/>
  <c r="N68" i="4"/>
  <c r="O68" i="4"/>
  <c r="P68" i="4"/>
  <c r="Q68" i="4"/>
  <c r="R68" i="4"/>
  <c r="S68" i="4"/>
  <c r="T68" i="4"/>
  <c r="U68" i="4"/>
  <c r="V68" i="4"/>
  <c r="W68" i="4"/>
  <c r="X68" i="4"/>
  <c r="Y68" i="4"/>
  <c r="Z68" i="4"/>
  <c r="AA68" i="4"/>
  <c r="AB68" i="4"/>
  <c r="AC68" i="4"/>
  <c r="AD68" i="4"/>
  <c r="AE68" i="4"/>
  <c r="C71" i="4"/>
  <c r="D71" i="4"/>
  <c r="E71" i="4"/>
  <c r="E76" i="4"/>
  <c r="F71" i="4"/>
  <c r="F76" i="4"/>
  <c r="G71" i="4"/>
  <c r="G76" i="4"/>
  <c r="H71" i="4"/>
  <c r="I71" i="4"/>
  <c r="J71" i="4"/>
  <c r="K71" i="4"/>
  <c r="L71" i="4"/>
  <c r="M71" i="4"/>
  <c r="N71" i="4"/>
  <c r="N76" i="4"/>
  <c r="O71" i="4"/>
  <c r="O76" i="4"/>
  <c r="P71" i="4"/>
  <c r="Q71" i="4"/>
  <c r="R71" i="4"/>
  <c r="S71" i="4"/>
  <c r="T71" i="4"/>
  <c r="U71" i="4"/>
  <c r="V71" i="4"/>
  <c r="V76" i="4"/>
  <c r="W71" i="4"/>
  <c r="W76" i="4"/>
  <c r="X71" i="4"/>
  <c r="Y71" i="4"/>
  <c r="Z71" i="4"/>
  <c r="AA71" i="4"/>
  <c r="AB71" i="4"/>
  <c r="AC71" i="4"/>
  <c r="AD71" i="4"/>
  <c r="AD76" i="4"/>
  <c r="AE71" i="4"/>
  <c r="AE76" i="4"/>
  <c r="C72" i="4"/>
  <c r="D72" i="4"/>
  <c r="E72" i="4"/>
  <c r="F72" i="4"/>
  <c r="G72" i="4"/>
  <c r="H72" i="4"/>
  <c r="I72" i="4"/>
  <c r="J72" i="4"/>
  <c r="J76" i="4"/>
  <c r="K72" i="4"/>
  <c r="L72" i="4"/>
  <c r="M72" i="4"/>
  <c r="N72" i="4"/>
  <c r="O72" i="4"/>
  <c r="P72" i="4"/>
  <c r="Q72" i="4"/>
  <c r="R72" i="4"/>
  <c r="R76" i="4"/>
  <c r="S72" i="4"/>
  <c r="T72" i="4"/>
  <c r="U72" i="4"/>
  <c r="V72" i="4"/>
  <c r="W72" i="4"/>
  <c r="X72" i="4"/>
  <c r="Y72" i="4"/>
  <c r="Z72" i="4"/>
  <c r="Z76" i="4"/>
  <c r="AA72" i="4"/>
  <c r="AB72" i="4"/>
  <c r="AC72" i="4"/>
  <c r="AD72" i="4"/>
  <c r="AE72" i="4"/>
  <c r="C73" i="4"/>
  <c r="D73" i="4"/>
  <c r="E73" i="4"/>
  <c r="F73" i="4"/>
  <c r="G73" i="4"/>
  <c r="H73" i="4"/>
  <c r="I73" i="4"/>
  <c r="J73" i="4"/>
  <c r="K73" i="4"/>
  <c r="L73" i="4"/>
  <c r="M73" i="4"/>
  <c r="N73" i="4"/>
  <c r="O73" i="4"/>
  <c r="P73" i="4"/>
  <c r="Q73" i="4"/>
  <c r="R73" i="4"/>
  <c r="S73" i="4"/>
  <c r="T73" i="4"/>
  <c r="U73" i="4"/>
  <c r="V73" i="4"/>
  <c r="W73" i="4"/>
  <c r="X73" i="4"/>
  <c r="Y73" i="4"/>
  <c r="Z73" i="4"/>
  <c r="AA73" i="4"/>
  <c r="AB73" i="4"/>
  <c r="AC73" i="4"/>
  <c r="AD73" i="4"/>
  <c r="AE73" i="4"/>
  <c r="C74" i="4"/>
  <c r="D74" i="4"/>
  <c r="E74" i="4"/>
  <c r="F74" i="4"/>
  <c r="G74" i="4"/>
  <c r="H74" i="4"/>
  <c r="I74" i="4"/>
  <c r="J74" i="4"/>
  <c r="K74" i="4"/>
  <c r="L74" i="4"/>
  <c r="M74" i="4"/>
  <c r="N74" i="4"/>
  <c r="O74" i="4"/>
  <c r="P74" i="4"/>
  <c r="Q74" i="4"/>
  <c r="R74" i="4"/>
  <c r="S74" i="4"/>
  <c r="T74" i="4"/>
  <c r="U74" i="4"/>
  <c r="V74" i="4"/>
  <c r="W74" i="4"/>
  <c r="X74" i="4"/>
  <c r="Y74" i="4"/>
  <c r="Z74" i="4"/>
  <c r="AA74" i="4"/>
  <c r="AB74" i="4"/>
  <c r="AC74" i="4"/>
  <c r="AD74" i="4"/>
  <c r="AE74" i="4"/>
  <c r="C75" i="4"/>
  <c r="D75" i="4"/>
  <c r="E75" i="4"/>
  <c r="F75" i="4"/>
  <c r="G75" i="4"/>
  <c r="H75" i="4"/>
  <c r="I75" i="4"/>
  <c r="J75" i="4"/>
  <c r="K75" i="4"/>
  <c r="K76" i="4"/>
  <c r="L75" i="4"/>
  <c r="M75" i="4"/>
  <c r="N75" i="4"/>
  <c r="O75" i="4"/>
  <c r="P75" i="4"/>
  <c r="Q75" i="4"/>
  <c r="R75" i="4"/>
  <c r="S75" i="4"/>
  <c r="S76" i="4"/>
  <c r="T75" i="4"/>
  <c r="U75" i="4"/>
  <c r="V75" i="4"/>
  <c r="W75" i="4"/>
  <c r="X75" i="4"/>
  <c r="Y75" i="4"/>
  <c r="Z75" i="4"/>
  <c r="AA75" i="4"/>
  <c r="AA76" i="4"/>
  <c r="AB75" i="4"/>
  <c r="AC75" i="4"/>
  <c r="AD75" i="4"/>
  <c r="AE75" i="4"/>
  <c r="C78" i="4"/>
  <c r="D78" i="4"/>
  <c r="E78" i="4"/>
  <c r="F78" i="4"/>
  <c r="F85" i="4"/>
  <c r="G78" i="4"/>
  <c r="H78" i="4"/>
  <c r="I78" i="4"/>
  <c r="J78" i="4"/>
  <c r="K78" i="4"/>
  <c r="L78" i="4"/>
  <c r="M78" i="4"/>
  <c r="N78" i="4"/>
  <c r="N85" i="4"/>
  <c r="O78" i="4"/>
  <c r="P78" i="4"/>
  <c r="Q78" i="4"/>
  <c r="R78" i="4"/>
  <c r="S78" i="4"/>
  <c r="T78" i="4"/>
  <c r="U78" i="4"/>
  <c r="V78" i="4"/>
  <c r="V85" i="4"/>
  <c r="W78" i="4"/>
  <c r="X78" i="4"/>
  <c r="Y78" i="4"/>
  <c r="Z78" i="4"/>
  <c r="AA78" i="4"/>
  <c r="AB78" i="4"/>
  <c r="AC78" i="4"/>
  <c r="AD78" i="4"/>
  <c r="AD85" i="4"/>
  <c r="AE78" i="4"/>
  <c r="C79" i="4"/>
  <c r="D79" i="4"/>
  <c r="E79" i="4"/>
  <c r="F79" i="4"/>
  <c r="G79" i="4"/>
  <c r="H79" i="4"/>
  <c r="I79" i="4"/>
  <c r="J79" i="4"/>
  <c r="K79" i="4"/>
  <c r="L79" i="4"/>
  <c r="M79" i="4"/>
  <c r="N79" i="4"/>
  <c r="O79" i="4"/>
  <c r="P79" i="4"/>
  <c r="Q79" i="4"/>
  <c r="R79" i="4"/>
  <c r="S79" i="4"/>
  <c r="T79" i="4"/>
  <c r="U79" i="4"/>
  <c r="V79" i="4"/>
  <c r="W79" i="4"/>
  <c r="X79" i="4"/>
  <c r="Y79" i="4"/>
  <c r="Z79" i="4"/>
  <c r="AA79" i="4"/>
  <c r="AB79" i="4"/>
  <c r="AC79" i="4"/>
  <c r="AD79" i="4"/>
  <c r="AE79" i="4"/>
  <c r="C80" i="4"/>
  <c r="D80" i="4"/>
  <c r="E80" i="4"/>
  <c r="F80" i="4"/>
  <c r="G80" i="4"/>
  <c r="H80" i="4"/>
  <c r="I80" i="4"/>
  <c r="J80" i="4"/>
  <c r="K80" i="4"/>
  <c r="L80" i="4"/>
  <c r="M80" i="4"/>
  <c r="N80" i="4"/>
  <c r="O80" i="4"/>
  <c r="P80" i="4"/>
  <c r="Q80" i="4"/>
  <c r="R80" i="4"/>
  <c r="S80" i="4"/>
  <c r="T80" i="4"/>
  <c r="U80" i="4"/>
  <c r="V80" i="4"/>
  <c r="W80" i="4"/>
  <c r="X80" i="4"/>
  <c r="Y80" i="4"/>
  <c r="Z80" i="4"/>
  <c r="AA80" i="4"/>
  <c r="AB80" i="4"/>
  <c r="AC80" i="4"/>
  <c r="AD80" i="4"/>
  <c r="AE80" i="4"/>
  <c r="C81" i="4"/>
  <c r="D81" i="4"/>
  <c r="E81" i="4"/>
  <c r="F81" i="4"/>
  <c r="G81" i="4"/>
  <c r="G85" i="4"/>
  <c r="H81" i="4"/>
  <c r="I81" i="4"/>
  <c r="J81" i="4"/>
  <c r="K81" i="4"/>
  <c r="L81" i="4"/>
  <c r="M81" i="4"/>
  <c r="N81" i="4"/>
  <c r="O81" i="4"/>
  <c r="O85" i="4"/>
  <c r="P81" i="4"/>
  <c r="Q81" i="4"/>
  <c r="R81" i="4"/>
  <c r="S81" i="4"/>
  <c r="T81" i="4"/>
  <c r="U81" i="4"/>
  <c r="V81" i="4"/>
  <c r="W81" i="4"/>
  <c r="W85" i="4"/>
  <c r="X81" i="4"/>
  <c r="Y81" i="4"/>
  <c r="Z81" i="4"/>
  <c r="AA81" i="4"/>
  <c r="AB81" i="4"/>
  <c r="AC81" i="4"/>
  <c r="AD81" i="4"/>
  <c r="AE81" i="4"/>
  <c r="AE85" i="4"/>
  <c r="C82" i="4"/>
  <c r="D82" i="4"/>
  <c r="E82" i="4"/>
  <c r="F82" i="4"/>
  <c r="G82" i="4"/>
  <c r="H82" i="4"/>
  <c r="I82" i="4"/>
  <c r="J82" i="4"/>
  <c r="K82" i="4"/>
  <c r="L82" i="4"/>
  <c r="M82" i="4"/>
  <c r="N82" i="4"/>
  <c r="O82" i="4"/>
  <c r="P82" i="4"/>
  <c r="Q82" i="4"/>
  <c r="R82" i="4"/>
  <c r="S82" i="4"/>
  <c r="T82" i="4"/>
  <c r="U82" i="4"/>
  <c r="V82" i="4"/>
  <c r="W82" i="4"/>
  <c r="X82" i="4"/>
  <c r="Y82" i="4"/>
  <c r="Z82" i="4"/>
  <c r="AA82" i="4"/>
  <c r="AB82" i="4"/>
  <c r="AC82" i="4"/>
  <c r="AD82" i="4"/>
  <c r="AE82" i="4"/>
  <c r="C83" i="4"/>
  <c r="D83" i="4"/>
  <c r="E83" i="4"/>
  <c r="F83" i="4"/>
  <c r="G83" i="4"/>
  <c r="H83" i="4"/>
  <c r="I83" i="4"/>
  <c r="J83" i="4"/>
  <c r="K83" i="4"/>
  <c r="L83" i="4"/>
  <c r="M83" i="4"/>
  <c r="N83" i="4"/>
  <c r="O83" i="4"/>
  <c r="P83" i="4"/>
  <c r="Q83" i="4"/>
  <c r="R83" i="4"/>
  <c r="S83" i="4"/>
  <c r="T83" i="4"/>
  <c r="U83" i="4"/>
  <c r="V83" i="4"/>
  <c r="W83" i="4"/>
  <c r="X83" i="4"/>
  <c r="Y83" i="4"/>
  <c r="Z83" i="4"/>
  <c r="AA83" i="4"/>
  <c r="AB83" i="4"/>
  <c r="AC83" i="4"/>
  <c r="AD83" i="4"/>
  <c r="AE83" i="4"/>
  <c r="C84" i="4"/>
  <c r="D84" i="4"/>
  <c r="E84" i="4"/>
  <c r="F84" i="4"/>
  <c r="G84" i="4"/>
  <c r="H84" i="4"/>
  <c r="I84" i="4"/>
  <c r="J84" i="4"/>
  <c r="K84" i="4"/>
  <c r="L84" i="4"/>
  <c r="M84" i="4"/>
  <c r="N84" i="4"/>
  <c r="O84" i="4"/>
  <c r="P84" i="4"/>
  <c r="Q84" i="4"/>
  <c r="R84" i="4"/>
  <c r="S84" i="4"/>
  <c r="T84" i="4"/>
  <c r="U84" i="4"/>
  <c r="V84" i="4"/>
  <c r="W84" i="4"/>
  <c r="X84" i="4"/>
  <c r="Y84" i="4"/>
  <c r="Z84" i="4"/>
  <c r="AA84" i="4"/>
  <c r="AB84" i="4"/>
  <c r="AC84" i="4"/>
  <c r="AD84" i="4"/>
  <c r="AE84" i="4"/>
  <c r="C87" i="4"/>
  <c r="C96" i="4"/>
  <c r="D87" i="4"/>
  <c r="E87" i="4"/>
  <c r="F87" i="4"/>
  <c r="G87" i="4"/>
  <c r="H87" i="4"/>
  <c r="I87" i="4"/>
  <c r="J87" i="4"/>
  <c r="K87" i="4"/>
  <c r="K96" i="4"/>
  <c r="L87" i="4"/>
  <c r="M87" i="4"/>
  <c r="N87" i="4"/>
  <c r="O87" i="4"/>
  <c r="P87" i="4"/>
  <c r="Q87" i="4"/>
  <c r="R87" i="4"/>
  <c r="S87" i="4"/>
  <c r="S96" i="4"/>
  <c r="T87" i="4"/>
  <c r="U87" i="4"/>
  <c r="V87" i="4"/>
  <c r="W87" i="4"/>
  <c r="X87" i="4"/>
  <c r="Y87" i="4"/>
  <c r="Z87" i="4"/>
  <c r="AA87" i="4"/>
  <c r="AA96" i="4"/>
  <c r="AB87" i="4"/>
  <c r="AC87" i="4"/>
  <c r="AD87" i="4"/>
  <c r="AE87" i="4"/>
  <c r="C88" i="4"/>
  <c r="D88" i="4"/>
  <c r="E88" i="4"/>
  <c r="F88" i="4"/>
  <c r="G88" i="4"/>
  <c r="H88" i="4"/>
  <c r="I88" i="4"/>
  <c r="J88" i="4"/>
  <c r="K88" i="4"/>
  <c r="L88" i="4"/>
  <c r="M88" i="4"/>
  <c r="N88" i="4"/>
  <c r="O88" i="4"/>
  <c r="P88" i="4"/>
  <c r="Q88" i="4"/>
  <c r="R88" i="4"/>
  <c r="S88" i="4"/>
  <c r="T88" i="4"/>
  <c r="U88" i="4"/>
  <c r="V88" i="4"/>
  <c r="W88" i="4"/>
  <c r="X88" i="4"/>
  <c r="Y88" i="4"/>
  <c r="Z88" i="4"/>
  <c r="AA88" i="4"/>
  <c r="AB88" i="4"/>
  <c r="AC88" i="4"/>
  <c r="AD88" i="4"/>
  <c r="AE88" i="4"/>
  <c r="C89" i="4"/>
  <c r="D89" i="4"/>
  <c r="E89" i="4"/>
  <c r="F89" i="4"/>
  <c r="G89" i="4"/>
  <c r="H89" i="4"/>
  <c r="I89" i="4"/>
  <c r="J89" i="4"/>
  <c r="K89" i="4"/>
  <c r="L89" i="4"/>
  <c r="M89" i="4"/>
  <c r="N89" i="4"/>
  <c r="O89" i="4"/>
  <c r="P89" i="4"/>
  <c r="Q89" i="4"/>
  <c r="R89" i="4"/>
  <c r="S89" i="4"/>
  <c r="T89" i="4"/>
  <c r="U89" i="4"/>
  <c r="V89" i="4"/>
  <c r="W89" i="4"/>
  <c r="X89" i="4"/>
  <c r="Y89" i="4"/>
  <c r="Z89" i="4"/>
  <c r="AA89" i="4"/>
  <c r="AB89" i="4"/>
  <c r="AC89" i="4"/>
  <c r="AD89" i="4"/>
  <c r="AE89" i="4"/>
  <c r="C90" i="4"/>
  <c r="D90" i="4"/>
  <c r="E90" i="4"/>
  <c r="F90" i="4"/>
  <c r="G90" i="4"/>
  <c r="H90" i="4"/>
  <c r="I90" i="4"/>
  <c r="J90" i="4"/>
  <c r="K90" i="4"/>
  <c r="L90" i="4"/>
  <c r="M90" i="4"/>
  <c r="N90" i="4"/>
  <c r="O90" i="4"/>
  <c r="P90" i="4"/>
  <c r="Q90" i="4"/>
  <c r="R90" i="4"/>
  <c r="S90" i="4"/>
  <c r="T90" i="4"/>
  <c r="U90" i="4"/>
  <c r="V90" i="4"/>
  <c r="W90" i="4"/>
  <c r="X90" i="4"/>
  <c r="Y90" i="4"/>
  <c r="Z90" i="4"/>
  <c r="AA90" i="4"/>
  <c r="AB90" i="4"/>
  <c r="AC90" i="4"/>
  <c r="AD90" i="4"/>
  <c r="AE90" i="4"/>
  <c r="C91" i="4"/>
  <c r="D91" i="4"/>
  <c r="E91" i="4"/>
  <c r="F91" i="4"/>
  <c r="G91" i="4"/>
  <c r="H91" i="4"/>
  <c r="I91" i="4"/>
  <c r="J91" i="4"/>
  <c r="K91" i="4"/>
  <c r="L91" i="4"/>
  <c r="M91" i="4"/>
  <c r="N91" i="4"/>
  <c r="O91" i="4"/>
  <c r="P91" i="4"/>
  <c r="Q91" i="4"/>
  <c r="R91" i="4"/>
  <c r="S91" i="4"/>
  <c r="T91" i="4"/>
  <c r="U91" i="4"/>
  <c r="V91" i="4"/>
  <c r="W91" i="4"/>
  <c r="X91" i="4"/>
  <c r="Y91" i="4"/>
  <c r="Z91" i="4"/>
  <c r="AA91" i="4"/>
  <c r="AB91" i="4"/>
  <c r="AC91" i="4"/>
  <c r="AD91" i="4"/>
  <c r="AE91" i="4"/>
  <c r="C92" i="4"/>
  <c r="D92" i="4"/>
  <c r="E92" i="4"/>
  <c r="F92" i="4"/>
  <c r="G92" i="4"/>
  <c r="H92" i="4"/>
  <c r="I92" i="4"/>
  <c r="J92" i="4"/>
  <c r="K92" i="4"/>
  <c r="L92" i="4"/>
  <c r="M92" i="4"/>
  <c r="N92" i="4"/>
  <c r="O92" i="4"/>
  <c r="P92" i="4"/>
  <c r="Q92" i="4"/>
  <c r="R92" i="4"/>
  <c r="S92" i="4"/>
  <c r="T92" i="4"/>
  <c r="U92" i="4"/>
  <c r="V92" i="4"/>
  <c r="W92" i="4"/>
  <c r="X92" i="4"/>
  <c r="Y92" i="4"/>
  <c r="Z92" i="4"/>
  <c r="AA92" i="4"/>
  <c r="AB92" i="4"/>
  <c r="AC92" i="4"/>
  <c r="AD92" i="4"/>
  <c r="AE92" i="4"/>
  <c r="C94" i="4"/>
  <c r="D94" i="4"/>
  <c r="E94" i="4"/>
  <c r="E96" i="4"/>
  <c r="F94" i="4"/>
  <c r="G94" i="4"/>
  <c r="H94" i="4"/>
  <c r="I94" i="4"/>
  <c r="J94" i="4"/>
  <c r="K94" i="4"/>
  <c r="L94" i="4"/>
  <c r="M94" i="4"/>
  <c r="M96" i="4"/>
  <c r="N94" i="4"/>
  <c r="O94" i="4"/>
  <c r="P94" i="4"/>
  <c r="Q94" i="4"/>
  <c r="R94" i="4"/>
  <c r="S94" i="4"/>
  <c r="T94" i="4"/>
  <c r="U94" i="4"/>
  <c r="V94" i="4"/>
  <c r="W94" i="4"/>
  <c r="X94" i="4"/>
  <c r="Y94" i="4"/>
  <c r="Z94" i="4"/>
  <c r="AA94" i="4"/>
  <c r="AB94" i="4"/>
  <c r="AC94" i="4"/>
  <c r="AC96" i="4"/>
  <c r="AD94" i="4"/>
  <c r="AE94" i="4"/>
  <c r="C95" i="4"/>
  <c r="D95" i="4"/>
  <c r="E95" i="4"/>
  <c r="F95" i="4"/>
  <c r="G95" i="4"/>
  <c r="H95" i="4"/>
  <c r="I95" i="4"/>
  <c r="J95" i="4"/>
  <c r="K95" i="4"/>
  <c r="L95" i="4"/>
  <c r="M95" i="4"/>
  <c r="N95" i="4"/>
  <c r="O95" i="4"/>
  <c r="P95" i="4"/>
  <c r="Q95" i="4"/>
  <c r="R95" i="4"/>
  <c r="S95" i="4"/>
  <c r="T95" i="4"/>
  <c r="U95" i="4"/>
  <c r="V95" i="4"/>
  <c r="W95" i="4"/>
  <c r="X95" i="4"/>
  <c r="Y95" i="4"/>
  <c r="Z95" i="4"/>
  <c r="AA95" i="4"/>
  <c r="AB95" i="4"/>
  <c r="AC95" i="4"/>
  <c r="AD95" i="4"/>
  <c r="AE95" i="4"/>
  <c r="AE96" i="7"/>
  <c r="AD96" i="7"/>
  <c r="AC96" i="7"/>
  <c r="AB96" i="7"/>
  <c r="AA96" i="7"/>
  <c r="Z96" i="7"/>
  <c r="Y96" i="7"/>
  <c r="X96" i="7"/>
  <c r="W96" i="7"/>
  <c r="V96" i="7"/>
  <c r="U96" i="7"/>
  <c r="T96" i="7"/>
  <c r="S96" i="7"/>
  <c r="R96" i="7"/>
  <c r="Q96" i="7"/>
  <c r="P96" i="7"/>
  <c r="O96" i="7"/>
  <c r="N96" i="7"/>
  <c r="M96" i="7"/>
  <c r="L96" i="7"/>
  <c r="K96" i="7"/>
  <c r="J96" i="7"/>
  <c r="I96" i="7"/>
  <c r="H96" i="7"/>
  <c r="G96" i="7"/>
  <c r="F96" i="7"/>
  <c r="E96" i="7"/>
  <c r="D96" i="7"/>
  <c r="C96" i="7"/>
  <c r="AE95" i="7"/>
  <c r="AD95" i="7"/>
  <c r="AC95" i="7"/>
  <c r="AB95" i="7"/>
  <c r="AA95" i="7"/>
  <c r="Z95" i="7"/>
  <c r="Y95" i="7"/>
  <c r="X95" i="7"/>
  <c r="W95" i="7"/>
  <c r="V95" i="7"/>
  <c r="U95" i="7"/>
  <c r="T95" i="7"/>
  <c r="S95" i="7"/>
  <c r="R95" i="7"/>
  <c r="Q95" i="7"/>
  <c r="P95" i="7"/>
  <c r="O95" i="7"/>
  <c r="N95" i="7"/>
  <c r="M95" i="7"/>
  <c r="L95" i="7"/>
  <c r="K95" i="7"/>
  <c r="J95" i="7"/>
  <c r="I95" i="7"/>
  <c r="H95" i="7"/>
  <c r="G95" i="7"/>
  <c r="F95" i="7"/>
  <c r="E95" i="7"/>
  <c r="D95" i="7"/>
  <c r="C95" i="7"/>
  <c r="AE93" i="7"/>
  <c r="AD93" i="7"/>
  <c r="AC93" i="7"/>
  <c r="AB93" i="7"/>
  <c r="AA93" i="7"/>
  <c r="Z93" i="7"/>
  <c r="Y93" i="7"/>
  <c r="X93" i="7"/>
  <c r="W93" i="7"/>
  <c r="V93" i="7"/>
  <c r="U93" i="7"/>
  <c r="T93" i="7"/>
  <c r="S93" i="7"/>
  <c r="R93" i="7"/>
  <c r="Q93" i="7"/>
  <c r="P93" i="7"/>
  <c r="O93" i="7"/>
  <c r="N93" i="7"/>
  <c r="M93" i="7"/>
  <c r="L93" i="7"/>
  <c r="K93" i="7"/>
  <c r="J93" i="7"/>
  <c r="I93" i="7"/>
  <c r="H93" i="7"/>
  <c r="G93" i="7"/>
  <c r="F93" i="7"/>
  <c r="E93" i="7"/>
  <c r="D93" i="7"/>
  <c r="C93" i="7"/>
  <c r="AE92" i="7"/>
  <c r="AD92" i="7"/>
  <c r="AC92" i="7"/>
  <c r="AB92" i="7"/>
  <c r="AA92" i="7"/>
  <c r="Z92" i="7"/>
  <c r="Y92" i="7"/>
  <c r="X92" i="7"/>
  <c r="W92" i="7"/>
  <c r="V92" i="7"/>
  <c r="U92" i="7"/>
  <c r="T92" i="7"/>
  <c r="S92" i="7"/>
  <c r="R92" i="7"/>
  <c r="Q92" i="7"/>
  <c r="P92" i="7"/>
  <c r="O92" i="7"/>
  <c r="N92" i="7"/>
  <c r="M92" i="7"/>
  <c r="L92" i="7"/>
  <c r="K92" i="7"/>
  <c r="J92" i="7"/>
  <c r="I92" i="7"/>
  <c r="H92" i="7"/>
  <c r="G92" i="7"/>
  <c r="F92" i="7"/>
  <c r="E92" i="7"/>
  <c r="D92" i="7"/>
  <c r="C92" i="7"/>
  <c r="AE91" i="7"/>
  <c r="AD91" i="7"/>
  <c r="AC91" i="7"/>
  <c r="AB91" i="7"/>
  <c r="AA91" i="7"/>
  <c r="Z91" i="7"/>
  <c r="Y91" i="7"/>
  <c r="X91" i="7"/>
  <c r="W91" i="7"/>
  <c r="V91" i="7"/>
  <c r="U91" i="7"/>
  <c r="T91" i="7"/>
  <c r="S91" i="7"/>
  <c r="R91" i="7"/>
  <c r="Q91" i="7"/>
  <c r="P91" i="7"/>
  <c r="O91" i="7"/>
  <c r="N91" i="7"/>
  <c r="M91" i="7"/>
  <c r="L91" i="7"/>
  <c r="K91" i="7"/>
  <c r="J91" i="7"/>
  <c r="I91" i="7"/>
  <c r="H91" i="7"/>
  <c r="G91" i="7"/>
  <c r="F91" i="7"/>
  <c r="E91" i="7"/>
  <c r="D91" i="7"/>
  <c r="C91" i="7"/>
  <c r="AE90" i="7"/>
  <c r="AD90" i="7"/>
  <c r="AC90" i="7"/>
  <c r="AB90" i="7"/>
  <c r="AA90" i="7"/>
  <c r="Z90" i="7"/>
  <c r="Y90" i="7"/>
  <c r="X90" i="7"/>
  <c r="W90" i="7"/>
  <c r="V90" i="7"/>
  <c r="U90" i="7"/>
  <c r="T90" i="7"/>
  <c r="S90" i="7"/>
  <c r="R90" i="7"/>
  <c r="Q90" i="7"/>
  <c r="P90" i="7"/>
  <c r="O90" i="7"/>
  <c r="N90" i="7"/>
  <c r="M90" i="7"/>
  <c r="L90" i="7"/>
  <c r="K90" i="7"/>
  <c r="J90" i="7"/>
  <c r="I90" i="7"/>
  <c r="H90" i="7"/>
  <c r="G90" i="7"/>
  <c r="F90" i="7"/>
  <c r="E90" i="7"/>
  <c r="D90" i="7"/>
  <c r="C90" i="7"/>
  <c r="AE89" i="7"/>
  <c r="AD89" i="7"/>
  <c r="AC89" i="7"/>
  <c r="AB89" i="7"/>
  <c r="AA89" i="7"/>
  <c r="Z89" i="7"/>
  <c r="Y89" i="7"/>
  <c r="X89" i="7"/>
  <c r="W89" i="7"/>
  <c r="V89" i="7"/>
  <c r="U89" i="7"/>
  <c r="T89" i="7"/>
  <c r="S89" i="7"/>
  <c r="R89" i="7"/>
  <c r="Q89" i="7"/>
  <c r="P89" i="7"/>
  <c r="O89" i="7"/>
  <c r="N89" i="7"/>
  <c r="M89" i="7"/>
  <c r="L89" i="7"/>
  <c r="K89" i="7"/>
  <c r="J89" i="7"/>
  <c r="I89" i="7"/>
  <c r="H89" i="7"/>
  <c r="G89" i="7"/>
  <c r="F89" i="7"/>
  <c r="E89" i="7"/>
  <c r="D89" i="7"/>
  <c r="C89" i="7"/>
  <c r="AE88" i="7"/>
  <c r="AE97" i="7"/>
  <c r="AD88" i="7"/>
  <c r="AC88" i="7"/>
  <c r="AB88" i="7"/>
  <c r="AA88" i="7"/>
  <c r="Z88" i="7"/>
  <c r="Y88" i="7"/>
  <c r="X88" i="7"/>
  <c r="W88" i="7"/>
  <c r="W97" i="7"/>
  <c r="V88" i="7"/>
  <c r="U88" i="7"/>
  <c r="T88" i="7"/>
  <c r="S88" i="7"/>
  <c r="R88" i="7"/>
  <c r="Q88" i="7"/>
  <c r="P88" i="7"/>
  <c r="O88" i="7"/>
  <c r="O97" i="7"/>
  <c r="N88" i="7"/>
  <c r="M88" i="7"/>
  <c r="L88" i="7"/>
  <c r="K88" i="7"/>
  <c r="J88" i="7"/>
  <c r="I88" i="7"/>
  <c r="H88" i="7"/>
  <c r="G88" i="7"/>
  <c r="G97" i="7"/>
  <c r="F88" i="7"/>
  <c r="E88" i="7"/>
  <c r="D88" i="7"/>
  <c r="C88" i="7"/>
  <c r="AE85" i="7"/>
  <c r="AD85" i="7"/>
  <c r="AC85" i="7"/>
  <c r="AB85" i="7"/>
  <c r="AA85" i="7"/>
  <c r="Z85" i="7"/>
  <c r="Y85" i="7"/>
  <c r="X85" i="7"/>
  <c r="W85" i="7"/>
  <c r="V85" i="7"/>
  <c r="U85" i="7"/>
  <c r="T85" i="7"/>
  <c r="S85" i="7"/>
  <c r="R85" i="7"/>
  <c r="Q85" i="7"/>
  <c r="P85" i="7"/>
  <c r="O85" i="7"/>
  <c r="N85" i="7"/>
  <c r="M85" i="7"/>
  <c r="L85" i="7"/>
  <c r="K85" i="7"/>
  <c r="J85" i="7"/>
  <c r="I85" i="7"/>
  <c r="H85" i="7"/>
  <c r="G85" i="7"/>
  <c r="F85" i="7"/>
  <c r="E85" i="7"/>
  <c r="D85" i="7"/>
  <c r="C85" i="7"/>
  <c r="AE84" i="7"/>
  <c r="AD84" i="7"/>
  <c r="AC84" i="7"/>
  <c r="AB84" i="7"/>
  <c r="AA84" i="7"/>
  <c r="Z84" i="7"/>
  <c r="Y84" i="7"/>
  <c r="X84" i="7"/>
  <c r="W84" i="7"/>
  <c r="V84" i="7"/>
  <c r="U84" i="7"/>
  <c r="T84" i="7"/>
  <c r="S84" i="7"/>
  <c r="R84" i="7"/>
  <c r="Q84" i="7"/>
  <c r="P84" i="7"/>
  <c r="O84" i="7"/>
  <c r="N84" i="7"/>
  <c r="M84" i="7"/>
  <c r="L84" i="7"/>
  <c r="K84" i="7"/>
  <c r="J84" i="7"/>
  <c r="I84" i="7"/>
  <c r="H84" i="7"/>
  <c r="G84" i="7"/>
  <c r="F84" i="7"/>
  <c r="E84" i="7"/>
  <c r="D84" i="7"/>
  <c r="C84" i="7"/>
  <c r="AE83" i="7"/>
  <c r="AD83" i="7"/>
  <c r="AC83" i="7"/>
  <c r="AB83" i="7"/>
  <c r="AA83" i="7"/>
  <c r="Z83" i="7"/>
  <c r="Y83" i="7"/>
  <c r="X83" i="7"/>
  <c r="W83" i="7"/>
  <c r="V83" i="7"/>
  <c r="U83" i="7"/>
  <c r="T83" i="7"/>
  <c r="S83" i="7"/>
  <c r="R83" i="7"/>
  <c r="Q83" i="7"/>
  <c r="P83" i="7"/>
  <c r="O83" i="7"/>
  <c r="N83" i="7"/>
  <c r="M83" i="7"/>
  <c r="L83" i="7"/>
  <c r="K83" i="7"/>
  <c r="J83" i="7"/>
  <c r="I83" i="7"/>
  <c r="H83" i="7"/>
  <c r="G83" i="7"/>
  <c r="F83" i="7"/>
  <c r="E83" i="7"/>
  <c r="D83" i="7"/>
  <c r="C83" i="7"/>
  <c r="AE82" i="7"/>
  <c r="AD82" i="7"/>
  <c r="AC82" i="7"/>
  <c r="AB82" i="7"/>
  <c r="AA82" i="7"/>
  <c r="Z82" i="7"/>
  <c r="Y82" i="7"/>
  <c r="X82" i="7"/>
  <c r="W82" i="7"/>
  <c r="V82" i="7"/>
  <c r="U82" i="7"/>
  <c r="T82" i="7"/>
  <c r="S82" i="7"/>
  <c r="R82" i="7"/>
  <c r="Q82" i="7"/>
  <c r="P82" i="7"/>
  <c r="O82" i="7"/>
  <c r="N82" i="7"/>
  <c r="M82" i="7"/>
  <c r="L82" i="7"/>
  <c r="K82" i="7"/>
  <c r="J82" i="7"/>
  <c r="I82" i="7"/>
  <c r="H82" i="7"/>
  <c r="G82" i="7"/>
  <c r="F82" i="7"/>
  <c r="E82" i="7"/>
  <c r="D82" i="7"/>
  <c r="C82" i="7"/>
  <c r="AE81" i="7"/>
  <c r="AD81" i="7"/>
  <c r="AC81" i="7"/>
  <c r="AB81" i="7"/>
  <c r="AA81" i="7"/>
  <c r="Z81" i="7"/>
  <c r="Y81" i="7"/>
  <c r="X81" i="7"/>
  <c r="W81" i="7"/>
  <c r="V81" i="7"/>
  <c r="U81" i="7"/>
  <c r="T81" i="7"/>
  <c r="S81" i="7"/>
  <c r="R81" i="7"/>
  <c r="Q81" i="7"/>
  <c r="P81" i="7"/>
  <c r="O81" i="7"/>
  <c r="N81" i="7"/>
  <c r="M81" i="7"/>
  <c r="L81" i="7"/>
  <c r="K81" i="7"/>
  <c r="J81" i="7"/>
  <c r="I81" i="7"/>
  <c r="H81" i="7"/>
  <c r="G81" i="7"/>
  <c r="F81" i="7"/>
  <c r="E81" i="7"/>
  <c r="D81" i="7"/>
  <c r="C81" i="7"/>
  <c r="AE80" i="7"/>
  <c r="AD80" i="7"/>
  <c r="AC80" i="7"/>
  <c r="AB80" i="7"/>
  <c r="AA80" i="7"/>
  <c r="Z80" i="7"/>
  <c r="Y80" i="7"/>
  <c r="X80" i="7"/>
  <c r="W80" i="7"/>
  <c r="V80" i="7"/>
  <c r="U80" i="7"/>
  <c r="T80" i="7"/>
  <c r="S80" i="7"/>
  <c r="R80" i="7"/>
  <c r="Q80" i="7"/>
  <c r="P80" i="7"/>
  <c r="O80" i="7"/>
  <c r="N80" i="7"/>
  <c r="M80" i="7"/>
  <c r="L80" i="7"/>
  <c r="K80" i="7"/>
  <c r="J80" i="7"/>
  <c r="I80" i="7"/>
  <c r="H80" i="7"/>
  <c r="G80" i="7"/>
  <c r="F80" i="7"/>
  <c r="E80" i="7"/>
  <c r="D80" i="7"/>
  <c r="C80" i="7"/>
  <c r="AE79" i="7"/>
  <c r="AD79" i="7"/>
  <c r="AC79" i="7"/>
  <c r="AB79" i="7"/>
  <c r="AA79" i="7"/>
  <c r="Z79" i="7"/>
  <c r="Y79" i="7"/>
  <c r="X79" i="7"/>
  <c r="W79" i="7"/>
  <c r="V79" i="7"/>
  <c r="U79" i="7"/>
  <c r="T79" i="7"/>
  <c r="S79" i="7"/>
  <c r="R79" i="7"/>
  <c r="Q79" i="7"/>
  <c r="P79" i="7"/>
  <c r="O79" i="7"/>
  <c r="N79" i="7"/>
  <c r="M79" i="7"/>
  <c r="L79" i="7"/>
  <c r="K79" i="7"/>
  <c r="J79" i="7"/>
  <c r="I79" i="7"/>
  <c r="H79" i="7"/>
  <c r="G79" i="7"/>
  <c r="F79" i="7"/>
  <c r="E79" i="7"/>
  <c r="D79" i="7"/>
  <c r="C79" i="7"/>
  <c r="AE76" i="7"/>
  <c r="AD76" i="7"/>
  <c r="AC76" i="7"/>
  <c r="AB76" i="7"/>
  <c r="AA76" i="7"/>
  <c r="Z76" i="7"/>
  <c r="Y76" i="7"/>
  <c r="X76" i="7"/>
  <c r="W76" i="7"/>
  <c r="V76" i="7"/>
  <c r="U76" i="7"/>
  <c r="T76" i="7"/>
  <c r="S76" i="7"/>
  <c r="R76" i="7"/>
  <c r="Q76" i="7"/>
  <c r="P76" i="7"/>
  <c r="O76" i="7"/>
  <c r="N76" i="7"/>
  <c r="M76" i="7"/>
  <c r="L76" i="7"/>
  <c r="K76" i="7"/>
  <c r="J76" i="7"/>
  <c r="I76" i="7"/>
  <c r="H76" i="7"/>
  <c r="G76" i="7"/>
  <c r="F76" i="7"/>
  <c r="E76" i="7"/>
  <c r="D76" i="7"/>
  <c r="C76" i="7"/>
  <c r="AE75" i="7"/>
  <c r="AD75" i="7"/>
  <c r="AC75" i="7"/>
  <c r="AB75" i="7"/>
  <c r="AA75" i="7"/>
  <c r="Z75" i="7"/>
  <c r="Y75" i="7"/>
  <c r="X75" i="7"/>
  <c r="W75" i="7"/>
  <c r="V75" i="7"/>
  <c r="U75" i="7"/>
  <c r="T75" i="7"/>
  <c r="S75" i="7"/>
  <c r="R75" i="7"/>
  <c r="Q75" i="7"/>
  <c r="P75" i="7"/>
  <c r="O75" i="7"/>
  <c r="N75" i="7"/>
  <c r="M75" i="7"/>
  <c r="L75" i="7"/>
  <c r="K75" i="7"/>
  <c r="J75" i="7"/>
  <c r="I75" i="7"/>
  <c r="H75" i="7"/>
  <c r="G75" i="7"/>
  <c r="F75" i="7"/>
  <c r="E75" i="7"/>
  <c r="D75" i="7"/>
  <c r="C75" i="7"/>
  <c r="AE74" i="7"/>
  <c r="AD74" i="7"/>
  <c r="AC74" i="7"/>
  <c r="AB74" i="7"/>
  <c r="AA74" i="7"/>
  <c r="Z74" i="7"/>
  <c r="Y74" i="7"/>
  <c r="X74" i="7"/>
  <c r="W74" i="7"/>
  <c r="V74" i="7"/>
  <c r="U74" i="7"/>
  <c r="T74" i="7"/>
  <c r="S74" i="7"/>
  <c r="R74" i="7"/>
  <c r="Q74" i="7"/>
  <c r="P74" i="7"/>
  <c r="O74" i="7"/>
  <c r="N74" i="7"/>
  <c r="M74" i="7"/>
  <c r="L74" i="7"/>
  <c r="K74" i="7"/>
  <c r="J74" i="7"/>
  <c r="I74" i="7"/>
  <c r="H74" i="7"/>
  <c r="G74" i="7"/>
  <c r="F74" i="7"/>
  <c r="E74" i="7"/>
  <c r="D74" i="7"/>
  <c r="C74" i="7"/>
  <c r="AE73" i="7"/>
  <c r="AD73" i="7"/>
  <c r="AC73" i="7"/>
  <c r="AB73" i="7"/>
  <c r="AA73" i="7"/>
  <c r="Z73" i="7"/>
  <c r="Y73" i="7"/>
  <c r="X73" i="7"/>
  <c r="W73" i="7"/>
  <c r="V73" i="7"/>
  <c r="U73" i="7"/>
  <c r="T73" i="7"/>
  <c r="S73" i="7"/>
  <c r="S77" i="7"/>
  <c r="R73" i="7"/>
  <c r="Q73" i="7"/>
  <c r="P73" i="7"/>
  <c r="O73" i="7"/>
  <c r="N73" i="7"/>
  <c r="M73" i="7"/>
  <c r="L73" i="7"/>
  <c r="K73" i="7"/>
  <c r="K77" i="7"/>
  <c r="J73" i="7"/>
  <c r="I73" i="7"/>
  <c r="H73" i="7"/>
  <c r="G73" i="7"/>
  <c r="F73" i="7"/>
  <c r="E73" i="7"/>
  <c r="D73" i="7"/>
  <c r="C73" i="7"/>
  <c r="C77" i="7"/>
  <c r="AE72" i="7"/>
  <c r="AD72" i="7"/>
  <c r="AC72" i="7"/>
  <c r="AB72" i="7"/>
  <c r="AA72" i="7"/>
  <c r="Z72" i="7"/>
  <c r="Y72" i="7"/>
  <c r="X72" i="7"/>
  <c r="W72" i="7"/>
  <c r="V72" i="7"/>
  <c r="U72" i="7"/>
  <c r="T72" i="7"/>
  <c r="S72" i="7"/>
  <c r="R72" i="7"/>
  <c r="Q72" i="7"/>
  <c r="P72" i="7"/>
  <c r="O72" i="7"/>
  <c r="N72" i="7"/>
  <c r="M72" i="7"/>
  <c r="L72" i="7"/>
  <c r="K72" i="7"/>
  <c r="J72" i="7"/>
  <c r="I72" i="7"/>
  <c r="H72" i="7"/>
  <c r="G72" i="7"/>
  <c r="F72" i="7"/>
  <c r="E72" i="7"/>
  <c r="D72" i="7"/>
  <c r="AE69" i="7"/>
  <c r="AD69" i="7"/>
  <c r="AC69" i="7"/>
  <c r="AB69" i="7"/>
  <c r="AA69" i="7"/>
  <c r="Z69" i="7"/>
  <c r="Y69" i="7"/>
  <c r="X69" i="7"/>
  <c r="W69" i="7"/>
  <c r="V69" i="7"/>
  <c r="U69" i="7"/>
  <c r="T69" i="7"/>
  <c r="S69" i="7"/>
  <c r="R69" i="7"/>
  <c r="Q69" i="7"/>
  <c r="P69" i="7"/>
  <c r="O69" i="7"/>
  <c r="N69" i="7"/>
  <c r="M69" i="7"/>
  <c r="L69" i="7"/>
  <c r="K69" i="7"/>
  <c r="J69" i="7"/>
  <c r="I69" i="7"/>
  <c r="H69" i="7"/>
  <c r="G69" i="7"/>
  <c r="F69" i="7"/>
  <c r="E69" i="7"/>
  <c r="D69" i="7"/>
  <c r="C69" i="7"/>
  <c r="AE68" i="7"/>
  <c r="AD68" i="7"/>
  <c r="AC68" i="7"/>
  <c r="AB68" i="7"/>
  <c r="AA68" i="7"/>
  <c r="Z68" i="7"/>
  <c r="Y68" i="7"/>
  <c r="X68" i="7"/>
  <c r="W68" i="7"/>
  <c r="V68" i="7"/>
  <c r="U68" i="7"/>
  <c r="T68" i="7"/>
  <c r="S68" i="7"/>
  <c r="R68" i="7"/>
  <c r="Q68" i="7"/>
  <c r="P68" i="7"/>
  <c r="O68" i="7"/>
  <c r="N68" i="7"/>
  <c r="M68" i="7"/>
  <c r="L68" i="7"/>
  <c r="K68" i="7"/>
  <c r="J68" i="7"/>
  <c r="I68" i="7"/>
  <c r="H68" i="7"/>
  <c r="G68" i="7"/>
  <c r="F68" i="7"/>
  <c r="E68" i="7"/>
  <c r="D68" i="7"/>
  <c r="C68" i="7"/>
  <c r="AE67" i="7"/>
  <c r="AD67" i="7"/>
  <c r="AC67" i="7"/>
  <c r="AB67" i="7"/>
  <c r="AA67" i="7"/>
  <c r="Z67" i="7"/>
  <c r="Y67" i="7"/>
  <c r="X67" i="7"/>
  <c r="W67" i="7"/>
  <c r="V67" i="7"/>
  <c r="U67" i="7"/>
  <c r="T67" i="7"/>
  <c r="S67" i="7"/>
  <c r="R67" i="7"/>
  <c r="Q67" i="7"/>
  <c r="P67" i="7"/>
  <c r="O67" i="7"/>
  <c r="N67" i="7"/>
  <c r="M67" i="7"/>
  <c r="L67" i="7"/>
  <c r="K67" i="7"/>
  <c r="J67" i="7"/>
  <c r="I67" i="7"/>
  <c r="H67" i="7"/>
  <c r="G67" i="7"/>
  <c r="F67" i="7"/>
  <c r="E67" i="7"/>
  <c r="D67" i="7"/>
  <c r="C67" i="7"/>
  <c r="AE66" i="7"/>
  <c r="AD66" i="7"/>
  <c r="AC66" i="7"/>
  <c r="AB66" i="7"/>
  <c r="AA66" i="7"/>
  <c r="Z66" i="7"/>
  <c r="Y66" i="7"/>
  <c r="X66" i="7"/>
  <c r="W66" i="7"/>
  <c r="V66" i="7"/>
  <c r="U66" i="7"/>
  <c r="T66" i="7"/>
  <c r="S66" i="7"/>
  <c r="R66" i="7"/>
  <c r="Q66" i="7"/>
  <c r="P66" i="7"/>
  <c r="O66" i="7"/>
  <c r="N66" i="7"/>
  <c r="M66" i="7"/>
  <c r="L66" i="7"/>
  <c r="K66" i="7"/>
  <c r="J66" i="7"/>
  <c r="I66" i="7"/>
  <c r="H66" i="7"/>
  <c r="G66" i="7"/>
  <c r="F66" i="7"/>
  <c r="E66" i="7"/>
  <c r="D66" i="7"/>
  <c r="C66" i="7"/>
  <c r="AE65" i="7"/>
  <c r="AD65" i="7"/>
  <c r="AC65" i="7"/>
  <c r="AB65" i="7"/>
  <c r="AA65" i="7"/>
  <c r="Z65" i="7"/>
  <c r="Y65" i="7"/>
  <c r="X65" i="7"/>
  <c r="W65" i="7"/>
  <c r="V65" i="7"/>
  <c r="U65" i="7"/>
  <c r="T65" i="7"/>
  <c r="S65" i="7"/>
  <c r="R65" i="7"/>
  <c r="Q65" i="7"/>
  <c r="P65" i="7"/>
  <c r="O65" i="7"/>
  <c r="N65" i="7"/>
  <c r="M65" i="7"/>
  <c r="L65" i="7"/>
  <c r="K65" i="7"/>
  <c r="J65" i="7"/>
  <c r="I65" i="7"/>
  <c r="H65" i="7"/>
  <c r="G65" i="7"/>
  <c r="F65" i="7"/>
  <c r="E65" i="7"/>
  <c r="D65" i="7"/>
  <c r="C65" i="7"/>
  <c r="AE64" i="7"/>
  <c r="AD64" i="7"/>
  <c r="AC64" i="7"/>
  <c r="AB64" i="7"/>
  <c r="AA64" i="7"/>
  <c r="Z64" i="7"/>
  <c r="Z70" i="7"/>
  <c r="Y64" i="7"/>
  <c r="X64" i="7"/>
  <c r="W64" i="7"/>
  <c r="V64" i="7"/>
  <c r="U64" i="7"/>
  <c r="T64" i="7"/>
  <c r="S64" i="7"/>
  <c r="R64" i="7"/>
  <c r="R70" i="7"/>
  <c r="Q64" i="7"/>
  <c r="P64" i="7"/>
  <c r="O64" i="7"/>
  <c r="N64" i="7"/>
  <c r="M64" i="7"/>
  <c r="L64" i="7"/>
  <c r="K64" i="7"/>
  <c r="J64" i="7"/>
  <c r="J70" i="7"/>
  <c r="I64" i="7"/>
  <c r="H64" i="7"/>
  <c r="G64" i="7"/>
  <c r="F64" i="7"/>
  <c r="E64" i="7"/>
  <c r="D64" i="7"/>
  <c r="C64" i="7"/>
  <c r="D64" i="10"/>
  <c r="E64" i="10"/>
  <c r="F64" i="10"/>
  <c r="G64" i="10"/>
  <c r="H64" i="10"/>
  <c r="I64" i="10"/>
  <c r="I70" i="10"/>
  <c r="J64" i="10"/>
  <c r="K64" i="10"/>
  <c r="L64" i="10"/>
  <c r="L70" i="10"/>
  <c r="M64" i="10"/>
  <c r="N64" i="10"/>
  <c r="O64" i="10"/>
  <c r="P64" i="10"/>
  <c r="Q64" i="10"/>
  <c r="R64" i="10"/>
  <c r="R70" i="10"/>
  <c r="S64" i="10"/>
  <c r="T64" i="10"/>
  <c r="T70" i="10"/>
  <c r="U64" i="10"/>
  <c r="V64" i="10"/>
  <c r="W64" i="10"/>
  <c r="X64" i="10"/>
  <c r="Y64" i="10"/>
  <c r="Y70" i="10"/>
  <c r="Z64" i="10"/>
  <c r="AA64" i="10"/>
  <c r="AB64" i="10"/>
  <c r="AC64" i="10"/>
  <c r="AD64" i="10"/>
  <c r="AE64" i="10"/>
  <c r="D65" i="10"/>
  <c r="E65" i="10"/>
  <c r="E70" i="10"/>
  <c r="F65" i="10"/>
  <c r="F70" i="10"/>
  <c r="G65" i="10"/>
  <c r="H65" i="10"/>
  <c r="I65" i="10"/>
  <c r="J65" i="10"/>
  <c r="K65" i="10"/>
  <c r="L65" i="10"/>
  <c r="M65" i="10"/>
  <c r="N65" i="10"/>
  <c r="O65" i="10"/>
  <c r="P65" i="10"/>
  <c r="P70" i="10"/>
  <c r="Q65" i="10"/>
  <c r="R65" i="10"/>
  <c r="S65" i="10"/>
  <c r="T65" i="10"/>
  <c r="U65" i="10"/>
  <c r="U70" i="10"/>
  <c r="V65" i="10"/>
  <c r="W65" i="10"/>
  <c r="X65" i="10"/>
  <c r="X70" i="10"/>
  <c r="Y65" i="10"/>
  <c r="Z65" i="10"/>
  <c r="AA65" i="10"/>
  <c r="AB65" i="10"/>
  <c r="AC65" i="10"/>
  <c r="AC70" i="10"/>
  <c r="AD65" i="10"/>
  <c r="AD70" i="10"/>
  <c r="AE65" i="10"/>
  <c r="D66" i="10"/>
  <c r="E66" i="10"/>
  <c r="F66" i="10"/>
  <c r="G66" i="10"/>
  <c r="H66" i="10"/>
  <c r="I66" i="10"/>
  <c r="J66" i="10"/>
  <c r="K66" i="10"/>
  <c r="L66" i="10"/>
  <c r="M66" i="10"/>
  <c r="N66" i="10"/>
  <c r="O66" i="10"/>
  <c r="P66" i="10"/>
  <c r="Q66" i="10"/>
  <c r="R66" i="10"/>
  <c r="S66" i="10"/>
  <c r="T66" i="10"/>
  <c r="U66" i="10"/>
  <c r="V66" i="10"/>
  <c r="W66" i="10"/>
  <c r="X66" i="10"/>
  <c r="Y66" i="10"/>
  <c r="Z66" i="10"/>
  <c r="AA66" i="10"/>
  <c r="AB66" i="10"/>
  <c r="AC66" i="10"/>
  <c r="AD66" i="10"/>
  <c r="AE66" i="10"/>
  <c r="D67" i="10"/>
  <c r="E67" i="10"/>
  <c r="F67" i="10"/>
  <c r="G67" i="10"/>
  <c r="H67" i="10"/>
  <c r="I67" i="10"/>
  <c r="J67" i="10"/>
  <c r="K67" i="10"/>
  <c r="L67" i="10"/>
  <c r="M67" i="10"/>
  <c r="N67" i="10"/>
  <c r="O67" i="10"/>
  <c r="P67" i="10"/>
  <c r="Q67" i="10"/>
  <c r="R67" i="10"/>
  <c r="S67" i="10"/>
  <c r="T67" i="10"/>
  <c r="U67" i="10"/>
  <c r="V67" i="10"/>
  <c r="W67" i="10"/>
  <c r="X67" i="10"/>
  <c r="Y67" i="10"/>
  <c r="Z67" i="10"/>
  <c r="AA67" i="10"/>
  <c r="AB67" i="10"/>
  <c r="AC67" i="10"/>
  <c r="AD67" i="10"/>
  <c r="AE67" i="10"/>
  <c r="D68" i="10"/>
  <c r="E68" i="10"/>
  <c r="F68" i="10"/>
  <c r="G68" i="10"/>
  <c r="H68" i="10"/>
  <c r="I68" i="10"/>
  <c r="J68" i="10"/>
  <c r="K68" i="10"/>
  <c r="L68" i="10"/>
  <c r="M68" i="10"/>
  <c r="N68" i="10"/>
  <c r="O68" i="10"/>
  <c r="P68" i="10"/>
  <c r="Q68" i="10"/>
  <c r="R68" i="10"/>
  <c r="S68" i="10"/>
  <c r="T68" i="10"/>
  <c r="U68" i="10"/>
  <c r="V68" i="10"/>
  <c r="W68" i="10"/>
  <c r="X68" i="10"/>
  <c r="Y68" i="10"/>
  <c r="Z68" i="10"/>
  <c r="AA68" i="10"/>
  <c r="AB68" i="10"/>
  <c r="AC68" i="10"/>
  <c r="AD68" i="10"/>
  <c r="AE68" i="10"/>
  <c r="D69" i="10"/>
  <c r="E69" i="10"/>
  <c r="F69" i="10"/>
  <c r="G69" i="10"/>
  <c r="H69" i="10"/>
  <c r="I69" i="10"/>
  <c r="J69" i="10"/>
  <c r="K69" i="10"/>
  <c r="L69" i="10"/>
  <c r="M69" i="10"/>
  <c r="N69" i="10"/>
  <c r="O69" i="10"/>
  <c r="P69" i="10"/>
  <c r="Q69" i="10"/>
  <c r="R69" i="10"/>
  <c r="S69" i="10"/>
  <c r="T69" i="10"/>
  <c r="U69" i="10"/>
  <c r="V69" i="10"/>
  <c r="W69" i="10"/>
  <c r="X69" i="10"/>
  <c r="Y69" i="10"/>
  <c r="Z69" i="10"/>
  <c r="AA69" i="10"/>
  <c r="AB69" i="10"/>
  <c r="AC69" i="10"/>
  <c r="AD69" i="10"/>
  <c r="AE69" i="10"/>
  <c r="D70" i="10"/>
  <c r="M70" i="10"/>
  <c r="N70" i="10"/>
  <c r="Q70" i="10"/>
  <c r="V70" i="10"/>
  <c r="Z70" i="10"/>
  <c r="AB70" i="10"/>
  <c r="D72" i="10"/>
  <c r="E72" i="10"/>
  <c r="F72" i="10"/>
  <c r="G72" i="10"/>
  <c r="H72" i="10"/>
  <c r="I72" i="10"/>
  <c r="J72" i="10"/>
  <c r="K72" i="10"/>
  <c r="L72" i="10"/>
  <c r="L77" i="10"/>
  <c r="M72" i="10"/>
  <c r="N72" i="10"/>
  <c r="O72" i="10"/>
  <c r="P72" i="10"/>
  <c r="Q72" i="10"/>
  <c r="R72" i="10"/>
  <c r="S72" i="10"/>
  <c r="T72" i="10"/>
  <c r="U72" i="10"/>
  <c r="V72" i="10"/>
  <c r="W72" i="10"/>
  <c r="X72" i="10"/>
  <c r="Y72" i="10"/>
  <c r="Z72" i="10"/>
  <c r="AA72" i="10"/>
  <c r="AB72" i="10"/>
  <c r="AC72" i="10"/>
  <c r="AC77" i="10"/>
  <c r="AD72" i="10"/>
  <c r="AE72" i="10"/>
  <c r="AE77" i="10"/>
  <c r="D73" i="10"/>
  <c r="E73" i="10"/>
  <c r="F73" i="10"/>
  <c r="G73" i="10"/>
  <c r="H73" i="10"/>
  <c r="I73" i="10"/>
  <c r="J73" i="10"/>
  <c r="K73" i="10"/>
  <c r="K77" i="10"/>
  <c r="L73" i="10"/>
  <c r="M73" i="10"/>
  <c r="N73" i="10"/>
  <c r="O73" i="10"/>
  <c r="P73" i="10"/>
  <c r="Q73" i="10"/>
  <c r="R73" i="10"/>
  <c r="S73" i="10"/>
  <c r="T73" i="10"/>
  <c r="U73" i="10"/>
  <c r="U77" i="10"/>
  <c r="V73" i="10"/>
  <c r="W73" i="10"/>
  <c r="X73" i="10"/>
  <c r="Y73" i="10"/>
  <c r="Z73" i="10"/>
  <c r="AA73" i="10"/>
  <c r="AB73" i="10"/>
  <c r="AC73" i="10"/>
  <c r="AD73" i="10"/>
  <c r="AE73" i="10"/>
  <c r="D74" i="10"/>
  <c r="E74" i="10"/>
  <c r="F74" i="10"/>
  <c r="G74" i="10"/>
  <c r="H74" i="10"/>
  <c r="I74" i="10"/>
  <c r="J74" i="10"/>
  <c r="K74" i="10"/>
  <c r="L74" i="10"/>
  <c r="M74" i="10"/>
  <c r="N74" i="10"/>
  <c r="O74" i="10"/>
  <c r="P74" i="10"/>
  <c r="Q74" i="10"/>
  <c r="R74" i="10"/>
  <c r="S74" i="10"/>
  <c r="T74" i="10"/>
  <c r="U74" i="10"/>
  <c r="V74" i="10"/>
  <c r="W74" i="10"/>
  <c r="X74" i="10"/>
  <c r="Y74" i="10"/>
  <c r="Z74" i="10"/>
  <c r="AA74" i="10"/>
  <c r="AB74" i="10"/>
  <c r="AC74" i="10"/>
  <c r="AD74" i="10"/>
  <c r="AE74" i="10"/>
  <c r="D75" i="10"/>
  <c r="E75" i="10"/>
  <c r="F75" i="10"/>
  <c r="G75" i="10"/>
  <c r="H75" i="10"/>
  <c r="I75" i="10"/>
  <c r="J75" i="10"/>
  <c r="K75" i="10"/>
  <c r="L75" i="10"/>
  <c r="M75" i="10"/>
  <c r="M77" i="10"/>
  <c r="N75" i="10"/>
  <c r="O75" i="10"/>
  <c r="P75" i="10"/>
  <c r="Q75" i="10"/>
  <c r="R75" i="10"/>
  <c r="S75" i="10"/>
  <c r="T75" i="10"/>
  <c r="U75" i="10"/>
  <c r="V75" i="10"/>
  <c r="W75" i="10"/>
  <c r="X75" i="10"/>
  <c r="Y75" i="10"/>
  <c r="Z75" i="10"/>
  <c r="AA75" i="10"/>
  <c r="AB75" i="10"/>
  <c r="AC75" i="10"/>
  <c r="AD75" i="10"/>
  <c r="AE75" i="10"/>
  <c r="D76" i="10"/>
  <c r="E76" i="10"/>
  <c r="F76" i="10"/>
  <c r="G76" i="10"/>
  <c r="H76" i="10"/>
  <c r="I76" i="10"/>
  <c r="J76" i="10"/>
  <c r="K76" i="10"/>
  <c r="L76" i="10"/>
  <c r="M76" i="10"/>
  <c r="N76" i="10"/>
  <c r="O76" i="10"/>
  <c r="P76" i="10"/>
  <c r="Q76" i="10"/>
  <c r="Q77" i="10"/>
  <c r="R76" i="10"/>
  <c r="S76" i="10"/>
  <c r="T76" i="10"/>
  <c r="U76" i="10"/>
  <c r="V76" i="10"/>
  <c r="W76" i="10"/>
  <c r="X76" i="10"/>
  <c r="Y76" i="10"/>
  <c r="Y77" i="10"/>
  <c r="Z76" i="10"/>
  <c r="AA76" i="10"/>
  <c r="AB76" i="10"/>
  <c r="AC76" i="10"/>
  <c r="AD76" i="10"/>
  <c r="AE76" i="10"/>
  <c r="D77" i="10"/>
  <c r="I77" i="10"/>
  <c r="O77" i="10"/>
  <c r="S77" i="10"/>
  <c r="W77" i="10"/>
  <c r="AA77" i="10"/>
  <c r="AB77" i="10"/>
  <c r="D79" i="10"/>
  <c r="E79" i="10"/>
  <c r="F79" i="10"/>
  <c r="G79" i="10"/>
  <c r="H79" i="10"/>
  <c r="I79" i="10"/>
  <c r="J79" i="10"/>
  <c r="K79" i="10"/>
  <c r="L79" i="10"/>
  <c r="L86" i="10"/>
  <c r="M79" i="10"/>
  <c r="N79" i="10"/>
  <c r="N86" i="10"/>
  <c r="O79" i="10"/>
  <c r="P79" i="10"/>
  <c r="Q79" i="10"/>
  <c r="R79" i="10"/>
  <c r="S79" i="10"/>
  <c r="T79" i="10"/>
  <c r="U79" i="10"/>
  <c r="V79" i="10"/>
  <c r="W79" i="10"/>
  <c r="X79" i="10"/>
  <c r="Y79" i="10"/>
  <c r="Z79" i="10"/>
  <c r="AA79" i="10"/>
  <c r="AB79" i="10"/>
  <c r="AC79" i="10"/>
  <c r="AD79" i="10"/>
  <c r="AE79" i="10"/>
  <c r="AE86" i="10"/>
  <c r="D80" i="10"/>
  <c r="E80" i="10"/>
  <c r="F80" i="10"/>
  <c r="G80" i="10"/>
  <c r="H80" i="10"/>
  <c r="I80" i="10"/>
  <c r="J80" i="10"/>
  <c r="K80" i="10"/>
  <c r="L80" i="10"/>
  <c r="M80" i="10"/>
  <c r="N80" i="10"/>
  <c r="O80" i="10"/>
  <c r="P80" i="10"/>
  <c r="Q80" i="10"/>
  <c r="R80" i="10"/>
  <c r="S80" i="10"/>
  <c r="T80" i="10"/>
  <c r="T86" i="10"/>
  <c r="U80" i="10"/>
  <c r="U86" i="10"/>
  <c r="V80" i="10"/>
  <c r="W80" i="10"/>
  <c r="X80" i="10"/>
  <c r="Y80" i="10"/>
  <c r="Z80" i="10"/>
  <c r="AA80" i="10"/>
  <c r="AB80" i="10"/>
  <c r="AC80" i="10"/>
  <c r="AD80" i="10"/>
  <c r="AE80" i="10"/>
  <c r="D81" i="10"/>
  <c r="E81" i="10"/>
  <c r="F81" i="10"/>
  <c r="G81" i="10"/>
  <c r="H81" i="10"/>
  <c r="I81" i="10"/>
  <c r="J81" i="10"/>
  <c r="K81" i="10"/>
  <c r="L81" i="10"/>
  <c r="M81" i="10"/>
  <c r="N81" i="10"/>
  <c r="O81" i="10"/>
  <c r="P81" i="10"/>
  <c r="Q81" i="10"/>
  <c r="R81" i="10"/>
  <c r="S81" i="10"/>
  <c r="T81" i="10"/>
  <c r="U81" i="10"/>
  <c r="V81" i="10"/>
  <c r="W81" i="10"/>
  <c r="X81" i="10"/>
  <c r="Y81" i="10"/>
  <c r="Z81" i="10"/>
  <c r="AA81" i="10"/>
  <c r="AB81" i="10"/>
  <c r="AC81" i="10"/>
  <c r="AD81" i="10"/>
  <c r="AE81" i="10"/>
  <c r="D82" i="10"/>
  <c r="E82" i="10"/>
  <c r="F82" i="10"/>
  <c r="G82" i="10"/>
  <c r="H82" i="10"/>
  <c r="I82" i="10"/>
  <c r="J82" i="10"/>
  <c r="K82" i="10"/>
  <c r="L82" i="10"/>
  <c r="M82" i="10"/>
  <c r="N82" i="10"/>
  <c r="O82" i="10"/>
  <c r="P82" i="10"/>
  <c r="Q82" i="10"/>
  <c r="R82" i="10"/>
  <c r="S82" i="10"/>
  <c r="T82" i="10"/>
  <c r="U82" i="10"/>
  <c r="V82" i="10"/>
  <c r="W82" i="10"/>
  <c r="X82" i="10"/>
  <c r="Y82" i="10"/>
  <c r="Z82" i="10"/>
  <c r="AA82" i="10"/>
  <c r="AB82" i="10"/>
  <c r="AC82" i="10"/>
  <c r="AD82" i="10"/>
  <c r="AE82" i="10"/>
  <c r="D83" i="10"/>
  <c r="E83" i="10"/>
  <c r="F83" i="10"/>
  <c r="G83" i="10"/>
  <c r="H83" i="10"/>
  <c r="I83" i="10"/>
  <c r="J83" i="10"/>
  <c r="K83" i="10"/>
  <c r="L83" i="10"/>
  <c r="M83" i="10"/>
  <c r="N83" i="10"/>
  <c r="O83" i="10"/>
  <c r="P83" i="10"/>
  <c r="Q83" i="10"/>
  <c r="R83" i="10"/>
  <c r="S83" i="10"/>
  <c r="T83" i="10"/>
  <c r="U83" i="10"/>
  <c r="V83" i="10"/>
  <c r="W83" i="10"/>
  <c r="X83" i="10"/>
  <c r="Y83" i="10"/>
  <c r="Z83" i="10"/>
  <c r="AA83" i="10"/>
  <c r="AB83" i="10"/>
  <c r="AC83" i="10"/>
  <c r="AD83" i="10"/>
  <c r="AE83" i="10"/>
  <c r="D84" i="10"/>
  <c r="E84" i="10"/>
  <c r="F84" i="10"/>
  <c r="G84" i="10"/>
  <c r="H84" i="10"/>
  <c r="I84" i="10"/>
  <c r="J84" i="10"/>
  <c r="K84" i="10"/>
  <c r="L84" i="10"/>
  <c r="M84" i="10"/>
  <c r="N84" i="10"/>
  <c r="O84" i="10"/>
  <c r="P84" i="10"/>
  <c r="Q84" i="10"/>
  <c r="R84" i="10"/>
  <c r="S84" i="10"/>
  <c r="T84" i="10"/>
  <c r="U84" i="10"/>
  <c r="V84" i="10"/>
  <c r="W84" i="10"/>
  <c r="X84" i="10"/>
  <c r="Y84" i="10"/>
  <c r="Z84" i="10"/>
  <c r="AA84" i="10"/>
  <c r="AB84" i="10"/>
  <c r="AC84" i="10"/>
  <c r="AD84" i="10"/>
  <c r="AE84" i="10"/>
  <c r="D85" i="10"/>
  <c r="E85" i="10"/>
  <c r="F85" i="10"/>
  <c r="F86" i="10"/>
  <c r="G85" i="10"/>
  <c r="H85" i="10"/>
  <c r="I85" i="10"/>
  <c r="J85" i="10"/>
  <c r="K85" i="10"/>
  <c r="L85" i="10"/>
  <c r="M85" i="10"/>
  <c r="N85" i="10"/>
  <c r="O85" i="10"/>
  <c r="P85" i="10"/>
  <c r="Q85" i="10"/>
  <c r="R85" i="10"/>
  <c r="S85" i="10"/>
  <c r="T85" i="10"/>
  <c r="U85" i="10"/>
  <c r="V85" i="10"/>
  <c r="V86" i="10"/>
  <c r="W85" i="10"/>
  <c r="X85" i="10"/>
  <c r="Y85" i="10"/>
  <c r="Z85" i="10"/>
  <c r="AA85" i="10"/>
  <c r="AB85" i="10"/>
  <c r="AC85" i="10"/>
  <c r="AD85" i="10"/>
  <c r="AE85" i="10"/>
  <c r="D86" i="10"/>
  <c r="G86" i="10"/>
  <c r="O86" i="10"/>
  <c r="W86" i="10"/>
  <c r="AB86" i="10"/>
  <c r="AD86" i="10"/>
  <c r="D88" i="10"/>
  <c r="E88" i="10"/>
  <c r="F88" i="10"/>
  <c r="G88" i="10"/>
  <c r="H88" i="10"/>
  <c r="I88" i="10"/>
  <c r="I97" i="10"/>
  <c r="J88" i="10"/>
  <c r="K88" i="10"/>
  <c r="L88" i="10"/>
  <c r="M88" i="10"/>
  <c r="N88" i="10"/>
  <c r="O88" i="10"/>
  <c r="P88" i="10"/>
  <c r="Q88" i="10"/>
  <c r="R88" i="10"/>
  <c r="R97" i="10"/>
  <c r="S88" i="10"/>
  <c r="T88" i="10"/>
  <c r="U88" i="10"/>
  <c r="V88" i="10"/>
  <c r="W88" i="10"/>
  <c r="X88" i="10"/>
  <c r="Y88" i="10"/>
  <c r="Z88" i="10"/>
  <c r="AA88" i="10"/>
  <c r="AB88" i="10"/>
  <c r="AC88" i="10"/>
  <c r="AD88" i="10"/>
  <c r="AE88" i="10"/>
  <c r="D89" i="10"/>
  <c r="E89" i="10"/>
  <c r="F89" i="10"/>
  <c r="G89" i="10"/>
  <c r="H89" i="10"/>
  <c r="I89" i="10"/>
  <c r="J89" i="10"/>
  <c r="K89" i="10"/>
  <c r="K97" i="10"/>
  <c r="L89" i="10"/>
  <c r="M89" i="10"/>
  <c r="N89" i="10"/>
  <c r="O89" i="10"/>
  <c r="P89" i="10"/>
  <c r="Q89" i="10"/>
  <c r="R89" i="10"/>
  <c r="S89" i="10"/>
  <c r="S97" i="10"/>
  <c r="T89" i="10"/>
  <c r="U89" i="10"/>
  <c r="V89" i="10"/>
  <c r="W89" i="10"/>
  <c r="X89" i="10"/>
  <c r="Y89" i="10"/>
  <c r="Z89" i="10"/>
  <c r="AA89" i="10"/>
  <c r="AB89" i="10"/>
  <c r="AC89" i="10"/>
  <c r="AD89" i="10"/>
  <c r="AE89" i="10"/>
  <c r="D90" i="10"/>
  <c r="E90" i="10"/>
  <c r="F90" i="10"/>
  <c r="G90" i="10"/>
  <c r="H90" i="10"/>
  <c r="I90" i="10"/>
  <c r="J90" i="10"/>
  <c r="K90" i="10"/>
  <c r="L90" i="10"/>
  <c r="M90" i="10"/>
  <c r="N90" i="10"/>
  <c r="O90" i="10"/>
  <c r="P90" i="10"/>
  <c r="Q90" i="10"/>
  <c r="R90" i="10"/>
  <c r="S90" i="10"/>
  <c r="T90" i="10"/>
  <c r="U90" i="10"/>
  <c r="V90" i="10"/>
  <c r="W90" i="10"/>
  <c r="X90" i="10"/>
  <c r="Y90" i="10"/>
  <c r="Z90" i="10"/>
  <c r="AA90" i="10"/>
  <c r="AB90" i="10"/>
  <c r="AC90" i="10"/>
  <c r="AD90" i="10"/>
  <c r="AE90" i="10"/>
  <c r="D91" i="10"/>
  <c r="E91" i="10"/>
  <c r="F91" i="10"/>
  <c r="G91" i="10"/>
  <c r="H91" i="10"/>
  <c r="I91" i="10"/>
  <c r="J91" i="10"/>
  <c r="K91" i="10"/>
  <c r="L91" i="10"/>
  <c r="M91" i="10"/>
  <c r="N91" i="10"/>
  <c r="O91" i="10"/>
  <c r="P91" i="10"/>
  <c r="Q91" i="10"/>
  <c r="R91" i="10"/>
  <c r="S91" i="10"/>
  <c r="T91" i="10"/>
  <c r="U91" i="10"/>
  <c r="V91" i="10"/>
  <c r="W91" i="10"/>
  <c r="X91" i="10"/>
  <c r="Y91" i="10"/>
  <c r="Z91" i="10"/>
  <c r="AA91" i="10"/>
  <c r="AB91" i="10"/>
  <c r="AC91" i="10"/>
  <c r="AD91" i="10"/>
  <c r="AE91" i="10"/>
  <c r="D92" i="10"/>
  <c r="E92" i="10"/>
  <c r="F92" i="10"/>
  <c r="G92" i="10"/>
  <c r="H92" i="10"/>
  <c r="I92" i="10"/>
  <c r="J92" i="10"/>
  <c r="K92" i="10"/>
  <c r="L92" i="10"/>
  <c r="M92" i="10"/>
  <c r="N92" i="10"/>
  <c r="O92" i="10"/>
  <c r="P92" i="10"/>
  <c r="Q92" i="10"/>
  <c r="R92" i="10"/>
  <c r="S92" i="10"/>
  <c r="T92" i="10"/>
  <c r="U92" i="10"/>
  <c r="V92" i="10"/>
  <c r="W92" i="10"/>
  <c r="X92" i="10"/>
  <c r="Y92" i="10"/>
  <c r="Z92" i="10"/>
  <c r="AA92" i="10"/>
  <c r="AB92" i="10"/>
  <c r="AC92" i="10"/>
  <c r="AD92" i="10"/>
  <c r="AE92" i="10"/>
  <c r="D93" i="10"/>
  <c r="E93" i="10"/>
  <c r="F93" i="10"/>
  <c r="G93" i="10"/>
  <c r="H93" i="10"/>
  <c r="I93" i="10"/>
  <c r="J93" i="10"/>
  <c r="K93" i="10"/>
  <c r="L93" i="10"/>
  <c r="M93" i="10"/>
  <c r="N93" i="10"/>
  <c r="O93" i="10"/>
  <c r="P93" i="10"/>
  <c r="Q93" i="10"/>
  <c r="R93" i="10"/>
  <c r="S93" i="10"/>
  <c r="T93" i="10"/>
  <c r="U93" i="10"/>
  <c r="V93" i="10"/>
  <c r="W93" i="10"/>
  <c r="X93" i="10"/>
  <c r="Y93" i="10"/>
  <c r="Z93" i="10"/>
  <c r="AA93" i="10"/>
  <c r="AB93" i="10"/>
  <c r="AC93" i="10"/>
  <c r="AD93" i="10"/>
  <c r="AE93" i="10"/>
  <c r="D95" i="10"/>
  <c r="E95" i="10"/>
  <c r="F95" i="10"/>
  <c r="G95" i="10"/>
  <c r="H95" i="10"/>
  <c r="H97" i="10"/>
  <c r="I95" i="10"/>
  <c r="J95" i="10"/>
  <c r="J97" i="10"/>
  <c r="K95" i="10"/>
  <c r="L95" i="10"/>
  <c r="M95" i="10"/>
  <c r="N95" i="10"/>
  <c r="O95" i="10"/>
  <c r="P95" i="10"/>
  <c r="Q95" i="10"/>
  <c r="R95" i="10"/>
  <c r="S95" i="10"/>
  <c r="T95" i="10"/>
  <c r="U95" i="10"/>
  <c r="V95" i="10"/>
  <c r="W95" i="10"/>
  <c r="X95" i="10"/>
  <c r="X97" i="10"/>
  <c r="Y95" i="10"/>
  <c r="Z95" i="10"/>
  <c r="Z97" i="10"/>
  <c r="AA95" i="10"/>
  <c r="AB95" i="10"/>
  <c r="AC95" i="10"/>
  <c r="AD95" i="10"/>
  <c r="AE95" i="10"/>
  <c r="D96" i="10"/>
  <c r="E96" i="10"/>
  <c r="F96" i="10"/>
  <c r="G96" i="10"/>
  <c r="H96" i="10"/>
  <c r="I96" i="10"/>
  <c r="J96" i="10"/>
  <c r="K96" i="10"/>
  <c r="L96" i="10"/>
  <c r="M96" i="10"/>
  <c r="N96" i="10"/>
  <c r="O96" i="10"/>
  <c r="P96" i="10"/>
  <c r="Q96" i="10"/>
  <c r="R96" i="10"/>
  <c r="S96" i="10"/>
  <c r="T96" i="10"/>
  <c r="U96" i="10"/>
  <c r="V96" i="10"/>
  <c r="W96" i="10"/>
  <c r="X96" i="10"/>
  <c r="Y96" i="10"/>
  <c r="Z96" i="10"/>
  <c r="AA96" i="10"/>
  <c r="AB96" i="10"/>
  <c r="AC96" i="10"/>
  <c r="AD96" i="10"/>
  <c r="AE96" i="10"/>
  <c r="P97" i="10"/>
  <c r="Y97" i="10"/>
  <c r="AA97" i="10"/>
  <c r="G70" i="7"/>
  <c r="AE70" i="7"/>
  <c r="F86" i="7"/>
  <c r="N86" i="7"/>
  <c r="V86" i="7"/>
  <c r="AD86" i="7"/>
  <c r="G86" i="7"/>
  <c r="G102" i="7"/>
  <c r="Z96" i="4"/>
  <c r="Z99" i="4"/>
  <c r="R96" i="4"/>
  <c r="J96" i="4"/>
  <c r="X85" i="4"/>
  <c r="P85" i="4"/>
  <c r="H85" i="4"/>
  <c r="AC85" i="4"/>
  <c r="U85" i="4"/>
  <c r="U99" i="4"/>
  <c r="M85" i="4"/>
  <c r="M99" i="4"/>
  <c r="E85" i="4"/>
  <c r="AB69" i="4"/>
  <c r="T69" i="4"/>
  <c r="L69" i="4"/>
  <c r="D69" i="4"/>
  <c r="T77" i="10"/>
  <c r="W70" i="7"/>
  <c r="AA77" i="7"/>
  <c r="F77" i="7"/>
  <c r="N77" i="7"/>
  <c r="V77" i="7"/>
  <c r="AD77" i="7"/>
  <c r="O86" i="7"/>
  <c r="W86" i="7"/>
  <c r="AE86" i="7"/>
  <c r="AE96" i="4"/>
  <c r="AE99" i="4"/>
  <c r="W96" i="4"/>
  <c r="O96" i="4"/>
  <c r="G96" i="4"/>
  <c r="AB96" i="4"/>
  <c r="T96" i="4"/>
  <c r="L96" i="4"/>
  <c r="D96" i="4"/>
  <c r="D99" i="4"/>
  <c r="Y96" i="4"/>
  <c r="Q96" i="4"/>
  <c r="I96" i="4"/>
  <c r="AB85" i="4"/>
  <c r="T85" i="4"/>
  <c r="L85" i="4"/>
  <c r="D85" i="4"/>
  <c r="AC86" i="10"/>
  <c r="Q97" i="10"/>
  <c r="O70" i="7"/>
  <c r="Z77" i="10"/>
  <c r="AD77" i="10"/>
  <c r="V77" i="10"/>
  <c r="N77" i="10"/>
  <c r="N102" i="10"/>
  <c r="F77" i="10"/>
  <c r="R77" i="10"/>
  <c r="U96" i="4"/>
  <c r="X96" i="4"/>
  <c r="P96" i="4"/>
  <c r="H96" i="4"/>
  <c r="Y85" i="4"/>
  <c r="Q85" i="4"/>
  <c r="I85" i="4"/>
  <c r="AA85" i="4"/>
  <c r="AA99" i="4"/>
  <c r="S85" i="4"/>
  <c r="S99" i="4"/>
  <c r="K85" i="4"/>
  <c r="C85" i="4"/>
  <c r="AC76" i="4"/>
  <c r="U76" i="4"/>
  <c r="M76" i="4"/>
  <c r="AB76" i="4"/>
  <c r="T76" i="4"/>
  <c r="T99" i="4"/>
  <c r="L76" i="4"/>
  <c r="L99" i="4"/>
  <c r="D76" i="4"/>
  <c r="Z69" i="4"/>
  <c r="R69" i="4"/>
  <c r="J69" i="4"/>
  <c r="E77" i="7"/>
  <c r="M77" i="7"/>
  <c r="U77" i="7"/>
  <c r="AC77" i="7"/>
  <c r="Z85" i="4"/>
  <c r="R85" i="4"/>
  <c r="J85" i="4"/>
  <c r="C76" i="4"/>
  <c r="AD96" i="4"/>
  <c r="V96" i="4"/>
  <c r="N96" i="4"/>
  <c r="N99" i="4"/>
  <c r="F96" i="4"/>
  <c r="F99" i="4"/>
  <c r="M86" i="10"/>
  <c r="AE70" i="10"/>
  <c r="W70" i="10"/>
  <c r="O70" i="10"/>
  <c r="AA70" i="10"/>
  <c r="S70" i="10"/>
  <c r="K70" i="10"/>
  <c r="D70" i="7"/>
  <c r="L70" i="7"/>
  <c r="T70" i="7"/>
  <c r="AB70" i="7"/>
  <c r="G77" i="7"/>
  <c r="O77" i="7"/>
  <c r="W77" i="7"/>
  <c r="AE77" i="7"/>
  <c r="Y76" i="4"/>
  <c r="Y99" i="4"/>
  <c r="Q76" i="4"/>
  <c r="I76" i="4"/>
  <c r="AE69" i="4"/>
  <c r="W69" i="4"/>
  <c r="O69" i="4"/>
  <c r="G69" i="4"/>
  <c r="E86" i="10"/>
  <c r="X76" i="4"/>
  <c r="X99" i="4"/>
  <c r="P76" i="4"/>
  <c r="H76" i="4"/>
  <c r="AD69" i="4"/>
  <c r="V69" i="4"/>
  <c r="N69" i="4"/>
  <c r="F69" i="4"/>
  <c r="Z102" i="10"/>
  <c r="P102" i="10"/>
  <c r="Q86" i="10"/>
  <c r="G70" i="10"/>
  <c r="X86" i="10"/>
  <c r="P86" i="10"/>
  <c r="H86" i="10"/>
  <c r="AE97" i="10"/>
  <c r="AE102" i="10"/>
  <c r="W97" i="10"/>
  <c r="W102" i="10"/>
  <c r="O97" i="10"/>
  <c r="G97" i="10"/>
  <c r="Y86" i="10"/>
  <c r="Y102" i="10"/>
  <c r="AD97" i="10"/>
  <c r="AD102" i="10"/>
  <c r="V97" i="10"/>
  <c r="V102" i="10"/>
  <c r="N97" i="10"/>
  <c r="F97" i="10"/>
  <c r="F102" i="10"/>
  <c r="AC97" i="10"/>
  <c r="AC102" i="10"/>
  <c r="U97" i="10"/>
  <c r="U102" i="10"/>
  <c r="M97" i="10"/>
  <c r="M102" i="10"/>
  <c r="E97" i="10"/>
  <c r="J77" i="10"/>
  <c r="AB97" i="10"/>
  <c r="AB102" i="10"/>
  <c r="T97" i="10"/>
  <c r="T102" i="10"/>
  <c r="L97" i="10"/>
  <c r="L102" i="10"/>
  <c r="D97" i="10"/>
  <c r="D102" i="10"/>
  <c r="E77" i="10"/>
  <c r="J70" i="10"/>
  <c r="AA86" i="10"/>
  <c r="AA102" i="10"/>
  <c r="S86" i="10"/>
  <c r="S102" i="10"/>
  <c r="K86" i="10"/>
  <c r="X77" i="10"/>
  <c r="X102" i="10"/>
  <c r="P77" i="10"/>
  <c r="H77" i="10"/>
  <c r="I86" i="10"/>
  <c r="I102" i="10"/>
  <c r="Z86" i="10"/>
  <c r="R86" i="10"/>
  <c r="J86" i="10"/>
  <c r="G77" i="10"/>
  <c r="H70" i="10"/>
  <c r="R102" i="7"/>
  <c r="H70" i="7"/>
  <c r="H102" i="7"/>
  <c r="P70" i="7"/>
  <c r="X70" i="7"/>
  <c r="F70" i="7"/>
  <c r="N70" i="7"/>
  <c r="V70" i="7"/>
  <c r="AD70" i="7"/>
  <c r="I70" i="7"/>
  <c r="Q70" i="7"/>
  <c r="Y70" i="7"/>
  <c r="H77" i="7"/>
  <c r="P77" i="7"/>
  <c r="X77" i="7"/>
  <c r="H97" i="7"/>
  <c r="P97" i="7"/>
  <c r="X97" i="7"/>
  <c r="AE102" i="7"/>
  <c r="I77" i="7"/>
  <c r="Q77" i="7"/>
  <c r="Y77" i="7"/>
  <c r="H86" i="7"/>
  <c r="P86" i="7"/>
  <c r="X86" i="7"/>
  <c r="I97" i="7"/>
  <c r="I102" i="7"/>
  <c r="Q97" i="7"/>
  <c r="Y97" i="7"/>
  <c r="J77" i="7"/>
  <c r="R77" i="7"/>
  <c r="Z77" i="7"/>
  <c r="I86" i="7"/>
  <c r="Q86" i="7"/>
  <c r="Y86" i="7"/>
  <c r="J97" i="7"/>
  <c r="R97" i="7"/>
  <c r="Z97" i="7"/>
  <c r="C70" i="7"/>
  <c r="K70" i="7"/>
  <c r="S70" i="7"/>
  <c r="AA70" i="7"/>
  <c r="J86" i="7"/>
  <c r="R86" i="7"/>
  <c r="Z86" i="7"/>
  <c r="C86" i="7"/>
  <c r="K86" i="7"/>
  <c r="S86" i="7"/>
  <c r="AA86" i="7"/>
  <c r="C97" i="7"/>
  <c r="C102" i="7"/>
  <c r="K97" i="7"/>
  <c r="K102" i="7"/>
  <c r="S97" i="7"/>
  <c r="AA97" i="7"/>
  <c r="D77" i="7"/>
  <c r="L77" i="7"/>
  <c r="T77" i="7"/>
  <c r="AB77" i="7"/>
  <c r="D97" i="7"/>
  <c r="L97" i="7"/>
  <c r="L102" i="7"/>
  <c r="T97" i="7"/>
  <c r="AB97" i="7"/>
  <c r="O102" i="7"/>
  <c r="E70" i="7"/>
  <c r="M70" i="7"/>
  <c r="U70" i="7"/>
  <c r="AC70" i="7"/>
  <c r="D86" i="7"/>
  <c r="D102" i="7"/>
  <c r="L86" i="7"/>
  <c r="T86" i="7"/>
  <c r="AB86" i="7"/>
  <c r="E97" i="7"/>
  <c r="M97" i="7"/>
  <c r="U97" i="7"/>
  <c r="AC97" i="7"/>
  <c r="W102" i="7"/>
  <c r="E86" i="7"/>
  <c r="M86" i="7"/>
  <c r="U86" i="7"/>
  <c r="AC86" i="7"/>
  <c r="F97" i="7"/>
  <c r="N97" i="7"/>
  <c r="V97" i="7"/>
  <c r="AD97" i="7"/>
  <c r="K99" i="4"/>
  <c r="P99" i="4"/>
  <c r="H99" i="4"/>
  <c r="R99" i="4"/>
  <c r="J99" i="4"/>
  <c r="C99" i="4"/>
  <c r="AC99" i="4"/>
  <c r="W99" i="4"/>
  <c r="O99" i="4"/>
  <c r="G99" i="4"/>
  <c r="Q99" i="4"/>
  <c r="I99" i="4"/>
  <c r="E99" i="4"/>
  <c r="AD99" i="4"/>
  <c r="V99" i="4"/>
  <c r="AB99" i="4"/>
  <c r="Z102" i="7"/>
  <c r="T102" i="7"/>
  <c r="AB102" i="7"/>
  <c r="C24" i="13"/>
  <c r="D24" i="13"/>
  <c r="E24" i="13"/>
  <c r="E22" i="13"/>
  <c r="F24" i="13"/>
  <c r="G24" i="13"/>
  <c r="H24" i="13"/>
  <c r="I24" i="13"/>
  <c r="I22" i="13"/>
  <c r="J24" i="13"/>
  <c r="J22" i="13"/>
  <c r="K24" i="13"/>
  <c r="L24" i="13"/>
  <c r="M24" i="13"/>
  <c r="M22" i="13"/>
  <c r="N24" i="13"/>
  <c r="O24" i="13"/>
  <c r="P24" i="13"/>
  <c r="P22" i="13"/>
  <c r="Q24" i="13"/>
  <c r="Q22" i="13"/>
  <c r="R24" i="13"/>
  <c r="R22" i="13"/>
  <c r="S24" i="13"/>
  <c r="T24" i="13"/>
  <c r="U24" i="13"/>
  <c r="U22" i="13"/>
  <c r="V24" i="13"/>
  <c r="W24" i="13"/>
  <c r="X24" i="13"/>
  <c r="X22" i="13"/>
  <c r="Y24" i="13"/>
  <c r="Y22" i="13"/>
  <c r="Z24" i="13"/>
  <c r="Z22" i="13"/>
  <c r="AA24" i="13"/>
  <c r="AB24" i="13"/>
  <c r="AC24" i="13"/>
  <c r="AD24" i="13"/>
  <c r="AE24" i="13"/>
  <c r="B24" i="13"/>
  <c r="AE107" i="13"/>
  <c r="AD107" i="13"/>
  <c r="AC107" i="13"/>
  <c r="AB107" i="13"/>
  <c r="AA107" i="13"/>
  <c r="Z107" i="13"/>
  <c r="Y107" i="13"/>
  <c r="X107" i="13"/>
  <c r="W107" i="13"/>
  <c r="V107" i="13"/>
  <c r="U107" i="13"/>
  <c r="T107" i="13"/>
  <c r="S107" i="13"/>
  <c r="R107" i="13"/>
  <c r="Q107" i="13"/>
  <c r="P107" i="13"/>
  <c r="O107" i="13"/>
  <c r="N107" i="13"/>
  <c r="M107" i="13"/>
  <c r="L107" i="13"/>
  <c r="K107" i="13"/>
  <c r="J107" i="13"/>
  <c r="I107" i="13"/>
  <c r="H107" i="13"/>
  <c r="G107" i="13"/>
  <c r="F107" i="13"/>
  <c r="E107" i="13"/>
  <c r="D107" i="13"/>
  <c r="C107" i="13"/>
  <c r="AE98" i="13"/>
  <c r="AD98" i="13"/>
  <c r="AC98" i="13"/>
  <c r="AB98" i="13"/>
  <c r="AA98" i="13"/>
  <c r="Z98" i="13"/>
  <c r="Y98" i="13"/>
  <c r="X98" i="13"/>
  <c r="W98" i="13"/>
  <c r="V98" i="13"/>
  <c r="U98" i="13"/>
  <c r="T98" i="13"/>
  <c r="S98" i="13"/>
  <c r="R98" i="13"/>
  <c r="Q98" i="13"/>
  <c r="P98" i="13"/>
  <c r="O98" i="13"/>
  <c r="N98" i="13"/>
  <c r="M98" i="13"/>
  <c r="L98" i="13"/>
  <c r="K98" i="13"/>
  <c r="J98" i="13"/>
  <c r="I98" i="13"/>
  <c r="H98" i="13"/>
  <c r="G98" i="13"/>
  <c r="F98" i="13"/>
  <c r="E98" i="13"/>
  <c r="D98" i="13"/>
  <c r="C98" i="13"/>
  <c r="AE97" i="13"/>
  <c r="AD97" i="13"/>
  <c r="AC97" i="13"/>
  <c r="AB97" i="13"/>
  <c r="AA97" i="13"/>
  <c r="Z97" i="13"/>
  <c r="Y97" i="13"/>
  <c r="X97" i="13"/>
  <c r="W97" i="13"/>
  <c r="V97" i="13"/>
  <c r="U97" i="13"/>
  <c r="T97" i="13"/>
  <c r="S97" i="13"/>
  <c r="R97" i="13"/>
  <c r="Q97" i="13"/>
  <c r="P97" i="13"/>
  <c r="O97" i="13"/>
  <c r="N97" i="13"/>
  <c r="M97" i="13"/>
  <c r="L97" i="13"/>
  <c r="K97" i="13"/>
  <c r="J97" i="13"/>
  <c r="I97" i="13"/>
  <c r="H97" i="13"/>
  <c r="G97" i="13"/>
  <c r="F97" i="13"/>
  <c r="E97" i="13"/>
  <c r="D97" i="13"/>
  <c r="C97" i="13"/>
  <c r="AE95" i="13"/>
  <c r="AD95" i="13"/>
  <c r="AC95" i="13"/>
  <c r="AB95" i="13"/>
  <c r="AA95" i="13"/>
  <c r="Z95" i="13"/>
  <c r="Y95" i="13"/>
  <c r="X95" i="13"/>
  <c r="W95" i="13"/>
  <c r="V95" i="13"/>
  <c r="U95" i="13"/>
  <c r="T95" i="13"/>
  <c r="S95" i="13"/>
  <c r="R95" i="13"/>
  <c r="Q95" i="13"/>
  <c r="P95" i="13"/>
  <c r="O95" i="13"/>
  <c r="N95" i="13"/>
  <c r="M95" i="13"/>
  <c r="L95" i="13"/>
  <c r="K95" i="13"/>
  <c r="J95" i="13"/>
  <c r="I95" i="13"/>
  <c r="H95" i="13"/>
  <c r="G95" i="13"/>
  <c r="F95" i="13"/>
  <c r="E95" i="13"/>
  <c r="D95" i="13"/>
  <c r="C95" i="13"/>
  <c r="AE94" i="13"/>
  <c r="AD94" i="13"/>
  <c r="AC94" i="13"/>
  <c r="AB94" i="13"/>
  <c r="AA94" i="13"/>
  <c r="Z94" i="13"/>
  <c r="Y94" i="13"/>
  <c r="X94" i="13"/>
  <c r="W94" i="13"/>
  <c r="V94" i="13"/>
  <c r="U94" i="13"/>
  <c r="T94" i="13"/>
  <c r="S94" i="13"/>
  <c r="R94" i="13"/>
  <c r="Q94" i="13"/>
  <c r="P94" i="13"/>
  <c r="O94" i="13"/>
  <c r="N94" i="13"/>
  <c r="M94" i="13"/>
  <c r="L94" i="13"/>
  <c r="K94" i="13"/>
  <c r="J94" i="13"/>
  <c r="I94" i="13"/>
  <c r="H94" i="13"/>
  <c r="G94" i="13"/>
  <c r="F94" i="13"/>
  <c r="E94" i="13"/>
  <c r="D94" i="13"/>
  <c r="C94" i="13"/>
  <c r="AE93" i="13"/>
  <c r="AD93" i="13"/>
  <c r="AC93" i="13"/>
  <c r="AB93" i="13"/>
  <c r="AA93" i="13"/>
  <c r="Z93" i="13"/>
  <c r="Y93" i="13"/>
  <c r="X93" i="13"/>
  <c r="W93" i="13"/>
  <c r="V93" i="13"/>
  <c r="U93" i="13"/>
  <c r="T93" i="13"/>
  <c r="S93" i="13"/>
  <c r="R93" i="13"/>
  <c r="Q93" i="13"/>
  <c r="P93" i="13"/>
  <c r="O93" i="13"/>
  <c r="N93" i="13"/>
  <c r="M93" i="13"/>
  <c r="L93" i="13"/>
  <c r="K93" i="13"/>
  <c r="J93" i="13"/>
  <c r="I93" i="13"/>
  <c r="H93" i="13"/>
  <c r="G93" i="13"/>
  <c r="F93" i="13"/>
  <c r="E93" i="13"/>
  <c r="D93" i="13"/>
  <c r="C93" i="13"/>
  <c r="AE92" i="13"/>
  <c r="AD92" i="13"/>
  <c r="AC92" i="13"/>
  <c r="AB92" i="13"/>
  <c r="AA92" i="13"/>
  <c r="Z92" i="13"/>
  <c r="Y92" i="13"/>
  <c r="X92" i="13"/>
  <c r="W92" i="13"/>
  <c r="V92" i="13"/>
  <c r="U92" i="13"/>
  <c r="T92" i="13"/>
  <c r="S92" i="13"/>
  <c r="R92" i="13"/>
  <c r="Q92" i="13"/>
  <c r="P92" i="13"/>
  <c r="O92" i="13"/>
  <c r="N92" i="13"/>
  <c r="M92" i="13"/>
  <c r="L92" i="13"/>
  <c r="K92" i="13"/>
  <c r="J92" i="13"/>
  <c r="I92" i="13"/>
  <c r="H92" i="13"/>
  <c r="G92" i="13"/>
  <c r="F92" i="13"/>
  <c r="E92" i="13"/>
  <c r="D92" i="13"/>
  <c r="C92" i="13"/>
  <c r="AE91" i="13"/>
  <c r="AD91" i="13"/>
  <c r="AC91" i="13"/>
  <c r="AB91" i="13"/>
  <c r="AA91" i="13"/>
  <c r="Z91" i="13"/>
  <c r="Y91" i="13"/>
  <c r="X91" i="13"/>
  <c r="W91" i="13"/>
  <c r="V91" i="13"/>
  <c r="U91" i="13"/>
  <c r="T91" i="13"/>
  <c r="S91" i="13"/>
  <c r="R91" i="13"/>
  <c r="Q91" i="13"/>
  <c r="P91" i="13"/>
  <c r="O91" i="13"/>
  <c r="N91" i="13"/>
  <c r="M91" i="13"/>
  <c r="L91" i="13"/>
  <c r="K91" i="13"/>
  <c r="J91" i="13"/>
  <c r="I91" i="13"/>
  <c r="H91" i="13"/>
  <c r="G91" i="13"/>
  <c r="F91" i="13"/>
  <c r="E91" i="13"/>
  <c r="D91" i="13"/>
  <c r="C91" i="13"/>
  <c r="AE90" i="13"/>
  <c r="AD90" i="13"/>
  <c r="AC90" i="13"/>
  <c r="AB90" i="13"/>
  <c r="AA90" i="13"/>
  <c r="Z90" i="13"/>
  <c r="Y90" i="13"/>
  <c r="X90" i="13"/>
  <c r="W90" i="13"/>
  <c r="V90" i="13"/>
  <c r="U90" i="13"/>
  <c r="T90" i="13"/>
  <c r="S90" i="13"/>
  <c r="R90" i="13"/>
  <c r="Q90" i="13"/>
  <c r="P90" i="13"/>
  <c r="O90" i="13"/>
  <c r="N90" i="13"/>
  <c r="M90" i="13"/>
  <c r="L90" i="13"/>
  <c r="K90" i="13"/>
  <c r="J90" i="13"/>
  <c r="I90" i="13"/>
  <c r="H90" i="13"/>
  <c r="G90" i="13"/>
  <c r="F90" i="13"/>
  <c r="E90" i="13"/>
  <c r="D90" i="13"/>
  <c r="C90" i="13"/>
  <c r="AE87" i="13"/>
  <c r="AD87" i="13"/>
  <c r="AC87" i="13"/>
  <c r="AB87" i="13"/>
  <c r="AA87" i="13"/>
  <c r="Z87" i="13"/>
  <c r="Y87" i="13"/>
  <c r="X87" i="13"/>
  <c r="W87" i="13"/>
  <c r="V87" i="13"/>
  <c r="U87" i="13"/>
  <c r="T87" i="13"/>
  <c r="S87" i="13"/>
  <c r="R87" i="13"/>
  <c r="Q87" i="13"/>
  <c r="P87" i="13"/>
  <c r="O87" i="13"/>
  <c r="N87" i="13"/>
  <c r="M87" i="13"/>
  <c r="L87" i="13"/>
  <c r="K87" i="13"/>
  <c r="J87" i="13"/>
  <c r="I87" i="13"/>
  <c r="H87" i="13"/>
  <c r="G87" i="13"/>
  <c r="F87" i="13"/>
  <c r="E87" i="13"/>
  <c r="D87" i="13"/>
  <c r="C87" i="13"/>
  <c r="AE86" i="13"/>
  <c r="AD86" i="13"/>
  <c r="AC86" i="13"/>
  <c r="AB86" i="13"/>
  <c r="AA86" i="13"/>
  <c r="Z86" i="13"/>
  <c r="Y86" i="13"/>
  <c r="X86" i="13"/>
  <c r="W86" i="13"/>
  <c r="V86" i="13"/>
  <c r="U86" i="13"/>
  <c r="T86" i="13"/>
  <c r="S86" i="13"/>
  <c r="R86" i="13"/>
  <c r="Q86" i="13"/>
  <c r="P86" i="13"/>
  <c r="O86" i="13"/>
  <c r="N86" i="13"/>
  <c r="M86" i="13"/>
  <c r="L86" i="13"/>
  <c r="K86" i="13"/>
  <c r="J86" i="13"/>
  <c r="I86" i="13"/>
  <c r="H86" i="13"/>
  <c r="G86" i="13"/>
  <c r="F86" i="13"/>
  <c r="E86" i="13"/>
  <c r="D86" i="13"/>
  <c r="C86" i="13"/>
  <c r="AE85" i="13"/>
  <c r="AD85" i="13"/>
  <c r="AC85" i="13"/>
  <c r="AB85" i="13"/>
  <c r="AA85" i="13"/>
  <c r="Z85" i="13"/>
  <c r="Y85" i="13"/>
  <c r="X85" i="13"/>
  <c r="W85" i="13"/>
  <c r="V85" i="13"/>
  <c r="U85" i="13"/>
  <c r="T85" i="13"/>
  <c r="S85" i="13"/>
  <c r="R85" i="13"/>
  <c r="Q85" i="13"/>
  <c r="P85" i="13"/>
  <c r="O85" i="13"/>
  <c r="N85" i="13"/>
  <c r="M85" i="13"/>
  <c r="L85" i="13"/>
  <c r="K85" i="13"/>
  <c r="J85" i="13"/>
  <c r="I85" i="13"/>
  <c r="H85" i="13"/>
  <c r="G85" i="13"/>
  <c r="F85" i="13"/>
  <c r="E85" i="13"/>
  <c r="D85" i="13"/>
  <c r="C85" i="13"/>
  <c r="AE84" i="13"/>
  <c r="AD84" i="13"/>
  <c r="AC84" i="13"/>
  <c r="AB84" i="13"/>
  <c r="AA84" i="13"/>
  <c r="Z84" i="13"/>
  <c r="Y84" i="13"/>
  <c r="X84" i="13"/>
  <c r="W84" i="13"/>
  <c r="V84" i="13"/>
  <c r="U84" i="13"/>
  <c r="T84" i="13"/>
  <c r="S84" i="13"/>
  <c r="R84" i="13"/>
  <c r="Q84" i="13"/>
  <c r="P84" i="13"/>
  <c r="O84" i="13"/>
  <c r="N84" i="13"/>
  <c r="M84" i="13"/>
  <c r="L84" i="13"/>
  <c r="K84" i="13"/>
  <c r="J84" i="13"/>
  <c r="I84" i="13"/>
  <c r="H84" i="13"/>
  <c r="G84" i="13"/>
  <c r="F84" i="13"/>
  <c r="E84" i="13"/>
  <c r="D84" i="13"/>
  <c r="C84" i="13"/>
  <c r="AE83" i="13"/>
  <c r="AD83" i="13"/>
  <c r="AC83" i="13"/>
  <c r="AB83" i="13"/>
  <c r="AA83" i="13"/>
  <c r="Z83" i="13"/>
  <c r="Y83" i="13"/>
  <c r="X83" i="13"/>
  <c r="W83" i="13"/>
  <c r="V83" i="13"/>
  <c r="U83" i="13"/>
  <c r="T83" i="13"/>
  <c r="S83" i="13"/>
  <c r="R83" i="13"/>
  <c r="Q83" i="13"/>
  <c r="P83" i="13"/>
  <c r="O83" i="13"/>
  <c r="N83" i="13"/>
  <c r="M83" i="13"/>
  <c r="L83" i="13"/>
  <c r="K83" i="13"/>
  <c r="J83" i="13"/>
  <c r="I83" i="13"/>
  <c r="H83" i="13"/>
  <c r="G83" i="13"/>
  <c r="F83" i="13"/>
  <c r="E83" i="13"/>
  <c r="D83" i="13"/>
  <c r="C83" i="13"/>
  <c r="AE82" i="13"/>
  <c r="AD82" i="13"/>
  <c r="AC82" i="13"/>
  <c r="AB82" i="13"/>
  <c r="AA82" i="13"/>
  <c r="Z82" i="13"/>
  <c r="Y82" i="13"/>
  <c r="X82" i="13"/>
  <c r="W82" i="13"/>
  <c r="V82" i="13"/>
  <c r="U82" i="13"/>
  <c r="T82" i="13"/>
  <c r="S82" i="13"/>
  <c r="R82" i="13"/>
  <c r="Q82" i="13"/>
  <c r="P82" i="13"/>
  <c r="O82" i="13"/>
  <c r="N82" i="13"/>
  <c r="M82" i="13"/>
  <c r="L82" i="13"/>
  <c r="K82" i="13"/>
  <c r="J82" i="13"/>
  <c r="I82" i="13"/>
  <c r="H82" i="13"/>
  <c r="G82" i="13"/>
  <c r="F82" i="13"/>
  <c r="E82" i="13"/>
  <c r="D82" i="13"/>
  <c r="C82" i="13"/>
  <c r="AE81" i="13"/>
  <c r="AD81" i="13"/>
  <c r="AC81" i="13"/>
  <c r="AB81" i="13"/>
  <c r="AA81" i="13"/>
  <c r="Z81" i="13"/>
  <c r="Y81" i="13"/>
  <c r="X81" i="13"/>
  <c r="W81" i="13"/>
  <c r="V81" i="13"/>
  <c r="U81" i="13"/>
  <c r="T81" i="13"/>
  <c r="S81" i="13"/>
  <c r="R81" i="13"/>
  <c r="Q81" i="13"/>
  <c r="P81" i="13"/>
  <c r="O81" i="13"/>
  <c r="N81" i="13"/>
  <c r="M81" i="13"/>
  <c r="L81" i="13"/>
  <c r="K81" i="13"/>
  <c r="J81" i="13"/>
  <c r="I81" i="13"/>
  <c r="H81" i="13"/>
  <c r="G81" i="13"/>
  <c r="F81" i="13"/>
  <c r="E81" i="13"/>
  <c r="D81" i="13"/>
  <c r="C81" i="13"/>
  <c r="AE78" i="13"/>
  <c r="AD78" i="13"/>
  <c r="AC78" i="13"/>
  <c r="AB78" i="13"/>
  <c r="AA78" i="13"/>
  <c r="Z78" i="13"/>
  <c r="Y78" i="13"/>
  <c r="X78" i="13"/>
  <c r="W78" i="13"/>
  <c r="V78" i="13"/>
  <c r="U78" i="13"/>
  <c r="T78" i="13"/>
  <c r="S78" i="13"/>
  <c r="R78" i="13"/>
  <c r="Q78" i="13"/>
  <c r="P78" i="13"/>
  <c r="O78" i="13"/>
  <c r="N78" i="13"/>
  <c r="M78" i="13"/>
  <c r="L78" i="13"/>
  <c r="K78" i="13"/>
  <c r="J78" i="13"/>
  <c r="I78" i="13"/>
  <c r="H78" i="13"/>
  <c r="G78" i="13"/>
  <c r="F78" i="13"/>
  <c r="E78" i="13"/>
  <c r="D78" i="13"/>
  <c r="C78" i="13"/>
  <c r="AE77" i="13"/>
  <c r="AD77" i="13"/>
  <c r="AC77" i="13"/>
  <c r="AB77" i="13"/>
  <c r="AA77" i="13"/>
  <c r="Z77" i="13"/>
  <c r="Y77" i="13"/>
  <c r="X77" i="13"/>
  <c r="W77" i="13"/>
  <c r="V77" i="13"/>
  <c r="U77" i="13"/>
  <c r="T77" i="13"/>
  <c r="S77" i="13"/>
  <c r="S79" i="13"/>
  <c r="S124" i="13"/>
  <c r="R77" i="13"/>
  <c r="Q77" i="13"/>
  <c r="P77" i="13"/>
  <c r="O77" i="13"/>
  <c r="N77" i="13"/>
  <c r="M77" i="13"/>
  <c r="L77" i="13"/>
  <c r="K77" i="13"/>
  <c r="J77" i="13"/>
  <c r="I77" i="13"/>
  <c r="H77" i="13"/>
  <c r="G77" i="13"/>
  <c r="F77" i="13"/>
  <c r="E77" i="13"/>
  <c r="D77" i="13"/>
  <c r="C77" i="13"/>
  <c r="C79" i="13"/>
  <c r="C124" i="13"/>
  <c r="AE76" i="13"/>
  <c r="AD76" i="13"/>
  <c r="AC76" i="13"/>
  <c r="AB76" i="13"/>
  <c r="AA76" i="13"/>
  <c r="Z76" i="13"/>
  <c r="Y76" i="13"/>
  <c r="X76" i="13"/>
  <c r="W76" i="13"/>
  <c r="V76" i="13"/>
  <c r="U76" i="13"/>
  <c r="T76" i="13"/>
  <c r="S76" i="13"/>
  <c r="R76" i="13"/>
  <c r="Q76" i="13"/>
  <c r="P76" i="13"/>
  <c r="O76" i="13"/>
  <c r="N76" i="13"/>
  <c r="M76" i="13"/>
  <c r="L76" i="13"/>
  <c r="K76" i="13"/>
  <c r="J76" i="13"/>
  <c r="I76" i="13"/>
  <c r="H76" i="13"/>
  <c r="G76" i="13"/>
  <c r="F76" i="13"/>
  <c r="E76" i="13"/>
  <c r="D76" i="13"/>
  <c r="C76" i="13"/>
  <c r="AE75" i="13"/>
  <c r="AD75" i="13"/>
  <c r="AC75" i="13"/>
  <c r="AB75" i="13"/>
  <c r="AA75" i="13"/>
  <c r="Z75" i="13"/>
  <c r="Y75" i="13"/>
  <c r="X75" i="13"/>
  <c r="W75" i="13"/>
  <c r="V75" i="13"/>
  <c r="U75" i="13"/>
  <c r="T75" i="13"/>
  <c r="S75" i="13"/>
  <c r="R75" i="13"/>
  <c r="Q75" i="13"/>
  <c r="P75" i="13"/>
  <c r="O75" i="13"/>
  <c r="N75" i="13"/>
  <c r="M75" i="13"/>
  <c r="L75" i="13"/>
  <c r="K75" i="13"/>
  <c r="J75" i="13"/>
  <c r="I75" i="13"/>
  <c r="H75" i="13"/>
  <c r="G75" i="13"/>
  <c r="F75" i="13"/>
  <c r="E75" i="13"/>
  <c r="D75" i="13"/>
  <c r="C75" i="13"/>
  <c r="AE74" i="13"/>
  <c r="AD74" i="13"/>
  <c r="AC74" i="13"/>
  <c r="AC79" i="13"/>
  <c r="AC124" i="13"/>
  <c r="AB74" i="13"/>
  <c r="AA74" i="13"/>
  <c r="Z74" i="13"/>
  <c r="Y74" i="13"/>
  <c r="X74" i="13"/>
  <c r="W74" i="13"/>
  <c r="V74" i="13"/>
  <c r="U74" i="13"/>
  <c r="U79" i="13"/>
  <c r="U124" i="13"/>
  <c r="T74" i="13"/>
  <c r="S74" i="13"/>
  <c r="R74" i="13"/>
  <c r="Q74" i="13"/>
  <c r="P74" i="13"/>
  <c r="O74" i="13"/>
  <c r="N74" i="13"/>
  <c r="M74" i="13"/>
  <c r="M79" i="13"/>
  <c r="M124" i="13"/>
  <c r="L74" i="13"/>
  <c r="K74" i="13"/>
  <c r="J74" i="13"/>
  <c r="I74" i="13"/>
  <c r="H74" i="13"/>
  <c r="G74" i="13"/>
  <c r="F74" i="13"/>
  <c r="E74" i="13"/>
  <c r="E79" i="13"/>
  <c r="E124" i="13"/>
  <c r="D74" i="13"/>
  <c r="C74" i="13"/>
  <c r="AE71" i="13"/>
  <c r="AD71" i="13"/>
  <c r="AC71" i="13"/>
  <c r="AB71" i="13"/>
  <c r="AA71" i="13"/>
  <c r="Z71" i="13"/>
  <c r="Y71" i="13"/>
  <c r="X71" i="13"/>
  <c r="W71" i="13"/>
  <c r="V71" i="13"/>
  <c r="U71" i="13"/>
  <c r="T71" i="13"/>
  <c r="S71" i="13"/>
  <c r="R71" i="13"/>
  <c r="Q71" i="13"/>
  <c r="P71" i="13"/>
  <c r="O71" i="13"/>
  <c r="N71" i="13"/>
  <c r="M71" i="13"/>
  <c r="L71" i="13"/>
  <c r="K71" i="13"/>
  <c r="J71" i="13"/>
  <c r="I71" i="13"/>
  <c r="H71" i="13"/>
  <c r="G71" i="13"/>
  <c r="F71" i="13"/>
  <c r="E71" i="13"/>
  <c r="D71" i="13"/>
  <c r="C71" i="13"/>
  <c r="AE70" i="13"/>
  <c r="AD70" i="13"/>
  <c r="AC70" i="13"/>
  <c r="AB70" i="13"/>
  <c r="AA70" i="13"/>
  <c r="Z70" i="13"/>
  <c r="Y70" i="13"/>
  <c r="X70" i="13"/>
  <c r="W70" i="13"/>
  <c r="V70" i="13"/>
  <c r="U70" i="13"/>
  <c r="T70" i="13"/>
  <c r="S70" i="13"/>
  <c r="R70" i="13"/>
  <c r="Q70" i="13"/>
  <c r="P70" i="13"/>
  <c r="O70" i="13"/>
  <c r="N70" i="13"/>
  <c r="M70" i="13"/>
  <c r="L70" i="13"/>
  <c r="K70" i="13"/>
  <c r="J70" i="13"/>
  <c r="I70" i="13"/>
  <c r="H70" i="13"/>
  <c r="G70" i="13"/>
  <c r="F70" i="13"/>
  <c r="E70" i="13"/>
  <c r="D70" i="13"/>
  <c r="C70" i="13"/>
  <c r="AE69" i="13"/>
  <c r="AD69" i="13"/>
  <c r="AC69" i="13"/>
  <c r="AB69" i="13"/>
  <c r="AA69" i="13"/>
  <c r="Z69" i="13"/>
  <c r="Y69" i="13"/>
  <c r="X69" i="13"/>
  <c r="W69" i="13"/>
  <c r="V69" i="13"/>
  <c r="U69" i="13"/>
  <c r="T69" i="13"/>
  <c r="S69" i="13"/>
  <c r="R69" i="13"/>
  <c r="Q69" i="13"/>
  <c r="P69" i="13"/>
  <c r="O69" i="13"/>
  <c r="N69" i="13"/>
  <c r="M69" i="13"/>
  <c r="L69" i="13"/>
  <c r="K69" i="13"/>
  <c r="J69" i="13"/>
  <c r="I69" i="13"/>
  <c r="H69" i="13"/>
  <c r="G69" i="13"/>
  <c r="F69" i="13"/>
  <c r="E69" i="13"/>
  <c r="D69" i="13"/>
  <c r="C69" i="13"/>
  <c r="AE68" i="13"/>
  <c r="AD68" i="13"/>
  <c r="AC68" i="13"/>
  <c r="AB68" i="13"/>
  <c r="AA68" i="13"/>
  <c r="Z68" i="13"/>
  <c r="Y68" i="13"/>
  <c r="X68" i="13"/>
  <c r="W68" i="13"/>
  <c r="V68" i="13"/>
  <c r="U68" i="13"/>
  <c r="T68" i="13"/>
  <c r="S68" i="13"/>
  <c r="R68" i="13"/>
  <c r="Q68" i="13"/>
  <c r="P68" i="13"/>
  <c r="O68" i="13"/>
  <c r="N68" i="13"/>
  <c r="M68" i="13"/>
  <c r="L68" i="13"/>
  <c r="K68" i="13"/>
  <c r="J68" i="13"/>
  <c r="I68" i="13"/>
  <c r="H68" i="13"/>
  <c r="G68" i="13"/>
  <c r="F68" i="13"/>
  <c r="E68" i="13"/>
  <c r="D68" i="13"/>
  <c r="C68" i="13"/>
  <c r="AE67" i="13"/>
  <c r="AD67" i="13"/>
  <c r="AC67" i="13"/>
  <c r="AB67" i="13"/>
  <c r="AA67" i="13"/>
  <c r="Z67" i="13"/>
  <c r="Y67" i="13"/>
  <c r="X67" i="13"/>
  <c r="W67" i="13"/>
  <c r="V67" i="13"/>
  <c r="U67" i="13"/>
  <c r="T67" i="13"/>
  <c r="S67" i="13"/>
  <c r="R67" i="13"/>
  <c r="Q67" i="13"/>
  <c r="P67" i="13"/>
  <c r="O67" i="13"/>
  <c r="N67" i="13"/>
  <c r="M67" i="13"/>
  <c r="L67" i="13"/>
  <c r="K67" i="13"/>
  <c r="J67" i="13"/>
  <c r="I67" i="13"/>
  <c r="H67" i="13"/>
  <c r="G67" i="13"/>
  <c r="F67" i="13"/>
  <c r="E67" i="13"/>
  <c r="D67" i="13"/>
  <c r="C67" i="13"/>
  <c r="AE66" i="13"/>
  <c r="AD66" i="13"/>
  <c r="AC66" i="13"/>
  <c r="AB66" i="13"/>
  <c r="AA66" i="13"/>
  <c r="Z66" i="13"/>
  <c r="Z72" i="13"/>
  <c r="Z117" i="13"/>
  <c r="Y66" i="13"/>
  <c r="X66" i="13"/>
  <c r="W66" i="13"/>
  <c r="V66" i="13"/>
  <c r="U66" i="13"/>
  <c r="T66" i="13"/>
  <c r="S66" i="13"/>
  <c r="R66" i="13"/>
  <c r="R72" i="13"/>
  <c r="R117" i="13"/>
  <c r="Q66" i="13"/>
  <c r="P66" i="13"/>
  <c r="O66" i="13"/>
  <c r="N66" i="13"/>
  <c r="M66" i="13"/>
  <c r="L66" i="13"/>
  <c r="K66" i="13"/>
  <c r="J66" i="13"/>
  <c r="J72" i="13"/>
  <c r="J117" i="13"/>
  <c r="I66" i="13"/>
  <c r="H66" i="13"/>
  <c r="G66" i="13"/>
  <c r="F66" i="13"/>
  <c r="E66" i="13"/>
  <c r="D66" i="13"/>
  <c r="C66" i="13"/>
  <c r="AE22" i="13"/>
  <c r="AD22" i="13"/>
  <c r="AC22" i="13"/>
  <c r="AB22" i="13"/>
  <c r="AA22" i="13"/>
  <c r="W22" i="13"/>
  <c r="V22" i="13"/>
  <c r="T22" i="13"/>
  <c r="S22" i="13"/>
  <c r="O22" i="13"/>
  <c r="N22" i="13"/>
  <c r="L22" i="13"/>
  <c r="K22" i="13"/>
  <c r="H22" i="13"/>
  <c r="G22" i="13"/>
  <c r="F22" i="13"/>
  <c r="D22" i="13"/>
  <c r="C22" i="13"/>
  <c r="X79" i="13"/>
  <c r="X124" i="13"/>
  <c r="C88" i="13"/>
  <c r="C131" i="13"/>
  <c r="K88" i="13"/>
  <c r="K131" i="13"/>
  <c r="S88" i="13"/>
  <c r="S131" i="13"/>
  <c r="AA88" i="13"/>
  <c r="AA131" i="13"/>
  <c r="S102" i="7"/>
  <c r="P79" i="13"/>
  <c r="P124" i="13"/>
  <c r="M72" i="13"/>
  <c r="M117" i="13"/>
  <c r="K102" i="10"/>
  <c r="H79" i="13"/>
  <c r="H124" i="13"/>
  <c r="O79" i="13"/>
  <c r="O124" i="13"/>
  <c r="AA102" i="7"/>
  <c r="U72" i="13"/>
  <c r="U117" i="13"/>
  <c r="AE79" i="13"/>
  <c r="AE124" i="13"/>
  <c r="F88" i="13"/>
  <c r="F131" i="13"/>
  <c r="N88" i="13"/>
  <c r="N131" i="13"/>
  <c r="V88" i="13"/>
  <c r="V131" i="13"/>
  <c r="AD88" i="13"/>
  <c r="AD131" i="13"/>
  <c r="D88" i="13"/>
  <c r="D131" i="13"/>
  <c r="L88" i="13"/>
  <c r="L131" i="13"/>
  <c r="T88" i="13"/>
  <c r="T131" i="13"/>
  <c r="AB88" i="13"/>
  <c r="AB131" i="13"/>
  <c r="C99" i="13"/>
  <c r="C138" i="13"/>
  <c r="K99" i="13"/>
  <c r="K138" i="13"/>
  <c r="S99" i="13"/>
  <c r="S138" i="13"/>
  <c r="AA99" i="13"/>
  <c r="AA138" i="13"/>
  <c r="Y102" i="7"/>
  <c r="R102" i="10"/>
  <c r="G102" i="10"/>
  <c r="E72" i="13"/>
  <c r="E117" i="13"/>
  <c r="G79" i="13"/>
  <c r="G124" i="13"/>
  <c r="P72" i="13"/>
  <c r="P117" i="13"/>
  <c r="C72" i="13"/>
  <c r="C117" i="13"/>
  <c r="K72" i="13"/>
  <c r="K117" i="13"/>
  <c r="S72" i="13"/>
  <c r="S117" i="13"/>
  <c r="AA72" i="13"/>
  <c r="AA117" i="13"/>
  <c r="F72" i="13"/>
  <c r="F117" i="13"/>
  <c r="N72" i="13"/>
  <c r="N117" i="13"/>
  <c r="V72" i="13"/>
  <c r="V117" i="13"/>
  <c r="AD72" i="13"/>
  <c r="AD117" i="13"/>
  <c r="Q102" i="10"/>
  <c r="J102" i="7"/>
  <c r="AC72" i="13"/>
  <c r="AC117" i="13"/>
  <c r="W79" i="13"/>
  <c r="W124" i="13"/>
  <c r="H72" i="13"/>
  <c r="H117" i="13"/>
  <c r="X72" i="13"/>
  <c r="X117" i="13"/>
  <c r="K79" i="13"/>
  <c r="K124" i="13"/>
  <c r="AA79" i="13"/>
  <c r="AA124" i="13"/>
  <c r="E102" i="10"/>
  <c r="O102" i="10"/>
  <c r="I72" i="13"/>
  <c r="I117" i="13"/>
  <c r="Q72" i="13"/>
  <c r="Q117" i="13"/>
  <c r="Y72" i="13"/>
  <c r="Y117" i="13"/>
  <c r="G88" i="13"/>
  <c r="G131" i="13"/>
  <c r="O88" i="13"/>
  <c r="O131" i="13"/>
  <c r="W88" i="13"/>
  <c r="W131" i="13"/>
  <c r="AE88" i="13"/>
  <c r="AE131" i="13"/>
  <c r="D99" i="13"/>
  <c r="D138" i="13"/>
  <c r="L99" i="13"/>
  <c r="L138" i="13"/>
  <c r="T99" i="13"/>
  <c r="T138" i="13"/>
  <c r="AB99" i="13"/>
  <c r="AB138" i="13"/>
  <c r="I79" i="13"/>
  <c r="I124" i="13"/>
  <c r="Q79" i="13"/>
  <c r="Q124" i="13"/>
  <c r="Y79" i="13"/>
  <c r="Y124" i="13"/>
  <c r="D79" i="13"/>
  <c r="D124" i="13"/>
  <c r="L79" i="13"/>
  <c r="L124" i="13"/>
  <c r="T79" i="13"/>
  <c r="T124" i="13"/>
  <c r="AB79" i="13"/>
  <c r="AB124" i="13"/>
  <c r="E99" i="13"/>
  <c r="E138" i="13"/>
  <c r="M99" i="13"/>
  <c r="M138" i="13"/>
  <c r="U99" i="13"/>
  <c r="U138" i="13"/>
  <c r="AC99" i="13"/>
  <c r="AC138" i="13"/>
  <c r="J79" i="13"/>
  <c r="J124" i="13"/>
  <c r="R79" i="13"/>
  <c r="R124" i="13"/>
  <c r="Z79" i="13"/>
  <c r="Z124" i="13"/>
  <c r="I88" i="13"/>
  <c r="I131" i="13"/>
  <c r="Q88" i="13"/>
  <c r="Q131" i="13"/>
  <c r="Y88" i="13"/>
  <c r="Y131" i="13"/>
  <c r="F99" i="13"/>
  <c r="F138" i="13"/>
  <c r="N99" i="13"/>
  <c r="N138" i="13"/>
  <c r="V99" i="13"/>
  <c r="V138" i="13"/>
  <c r="AD99" i="13"/>
  <c r="AD138" i="13"/>
  <c r="D72" i="13"/>
  <c r="D117" i="13"/>
  <c r="L72" i="13"/>
  <c r="L117" i="13"/>
  <c r="T72" i="13"/>
  <c r="T117" i="13"/>
  <c r="AB72" i="13"/>
  <c r="AB117" i="13"/>
  <c r="G72" i="13"/>
  <c r="G117" i="13"/>
  <c r="O72" i="13"/>
  <c r="O117" i="13"/>
  <c r="W72" i="13"/>
  <c r="W117" i="13"/>
  <c r="AE72" i="13"/>
  <c r="AE117" i="13"/>
  <c r="J88" i="13"/>
  <c r="J131" i="13"/>
  <c r="R88" i="13"/>
  <c r="R131" i="13"/>
  <c r="Z88" i="13"/>
  <c r="Z131" i="13"/>
  <c r="H88" i="13"/>
  <c r="H131" i="13"/>
  <c r="P88" i="13"/>
  <c r="P131" i="13"/>
  <c r="X88" i="13"/>
  <c r="X131" i="13"/>
  <c r="G99" i="13"/>
  <c r="G138" i="13"/>
  <c r="O99" i="13"/>
  <c r="O138" i="13"/>
  <c r="W99" i="13"/>
  <c r="W138" i="13"/>
  <c r="AE99" i="13"/>
  <c r="AE138" i="13"/>
  <c r="H99" i="13"/>
  <c r="H138" i="13"/>
  <c r="P99" i="13"/>
  <c r="P138" i="13"/>
  <c r="X99" i="13"/>
  <c r="X138" i="13"/>
  <c r="I99" i="13"/>
  <c r="I138" i="13"/>
  <c r="Q99" i="13"/>
  <c r="Q138" i="13"/>
  <c r="Y99" i="13"/>
  <c r="Y138" i="13"/>
  <c r="F79" i="13"/>
  <c r="F124" i="13"/>
  <c r="N79" i="13"/>
  <c r="N124" i="13"/>
  <c r="V79" i="13"/>
  <c r="V124" i="13"/>
  <c r="AD79" i="13"/>
  <c r="AD124" i="13"/>
  <c r="E88" i="13"/>
  <c r="E131" i="13"/>
  <c r="M88" i="13"/>
  <c r="M131" i="13"/>
  <c r="U88" i="13"/>
  <c r="U131" i="13"/>
  <c r="AC88" i="13"/>
  <c r="AC131" i="13"/>
  <c r="J99" i="13"/>
  <c r="J138" i="13"/>
  <c r="R99" i="13"/>
  <c r="R138" i="13"/>
  <c r="Z99" i="13"/>
  <c r="Z138" i="13"/>
  <c r="H102" i="10"/>
  <c r="J102" i="10"/>
  <c r="Q102" i="7"/>
  <c r="AD102" i="7"/>
  <c r="U102" i="7"/>
  <c r="M102" i="7"/>
  <c r="V102" i="7"/>
  <c r="E102" i="7"/>
  <c r="N102" i="7"/>
  <c r="X102" i="7"/>
  <c r="F102" i="7"/>
  <c r="P102" i="7"/>
  <c r="AC102" i="7"/>
  <c r="C57" i="5"/>
  <c r="C23" i="5"/>
  <c r="D57" i="5"/>
  <c r="D23" i="5"/>
  <c r="E57" i="5"/>
  <c r="E23" i="5"/>
  <c r="F57" i="5"/>
  <c r="F23" i="5"/>
  <c r="G57" i="5"/>
  <c r="G23" i="5"/>
  <c r="H57" i="5"/>
  <c r="H23" i="5"/>
  <c r="I57" i="5"/>
  <c r="I23" i="5"/>
  <c r="J57" i="5"/>
  <c r="J23" i="5"/>
  <c r="K57" i="5"/>
  <c r="K23" i="5"/>
  <c r="L57" i="5"/>
  <c r="L23" i="5"/>
  <c r="M57" i="5"/>
  <c r="M23" i="5"/>
  <c r="N57" i="5"/>
  <c r="N23" i="5"/>
  <c r="O57" i="5"/>
  <c r="O23" i="5"/>
  <c r="P57" i="5"/>
  <c r="P23" i="5"/>
  <c r="Q57" i="5"/>
  <c r="Q23" i="5"/>
  <c r="R57" i="5"/>
  <c r="R23" i="5"/>
  <c r="R102" i="5"/>
  <c r="S57" i="5"/>
  <c r="S23" i="5"/>
  <c r="T57" i="5"/>
  <c r="T23" i="5"/>
  <c r="U57" i="5"/>
  <c r="U23" i="5"/>
  <c r="V57" i="5"/>
  <c r="V23" i="5"/>
  <c r="W57" i="5"/>
  <c r="W23" i="5"/>
  <c r="X57" i="5"/>
  <c r="X23" i="5"/>
  <c r="Y57" i="5"/>
  <c r="Y23" i="5"/>
  <c r="Z57" i="5"/>
  <c r="Z23" i="5"/>
  <c r="AA57" i="5"/>
  <c r="AA23" i="5"/>
  <c r="AB57" i="5"/>
  <c r="AB23" i="5"/>
  <c r="AC57" i="5"/>
  <c r="AC23" i="5"/>
  <c r="AD57" i="5"/>
  <c r="AD23" i="5"/>
  <c r="AE57" i="5"/>
  <c r="AE23" i="5"/>
  <c r="B57" i="5"/>
  <c r="B23" i="5"/>
  <c r="G23" i="6"/>
  <c r="O23" i="6"/>
  <c r="W23" i="6"/>
  <c r="AE23" i="6"/>
  <c r="C57" i="6"/>
  <c r="C23" i="6"/>
  <c r="D57" i="6"/>
  <c r="D23" i="6"/>
  <c r="E57" i="6"/>
  <c r="E23" i="6"/>
  <c r="F57" i="6"/>
  <c r="F23" i="6"/>
  <c r="G57" i="6"/>
  <c r="H57" i="6"/>
  <c r="H23" i="6"/>
  <c r="I57" i="6"/>
  <c r="I23" i="6"/>
  <c r="J57" i="6"/>
  <c r="J23" i="6"/>
  <c r="K57" i="6"/>
  <c r="K23" i="6"/>
  <c r="L57" i="6"/>
  <c r="L23" i="6"/>
  <c r="M57" i="6"/>
  <c r="M23" i="6"/>
  <c r="N57" i="6"/>
  <c r="N23" i="6"/>
  <c r="O57" i="6"/>
  <c r="P57" i="6"/>
  <c r="P23" i="6"/>
  <c r="Q57" i="6"/>
  <c r="Q23" i="6"/>
  <c r="R57" i="6"/>
  <c r="R23" i="6"/>
  <c r="S57" i="6"/>
  <c r="S23" i="6"/>
  <c r="T57" i="6"/>
  <c r="T23" i="6"/>
  <c r="U57" i="6"/>
  <c r="U23" i="6"/>
  <c r="V57" i="6"/>
  <c r="V23" i="6"/>
  <c r="W57" i="6"/>
  <c r="X57" i="6"/>
  <c r="X23" i="6"/>
  <c r="Y57" i="6"/>
  <c r="Y23" i="6"/>
  <c r="Z57" i="6"/>
  <c r="Z23" i="6"/>
  <c r="AA57" i="6"/>
  <c r="AA23" i="6"/>
  <c r="AB57" i="6"/>
  <c r="AB23" i="6"/>
  <c r="AC57" i="6"/>
  <c r="AC23" i="6"/>
  <c r="AD57" i="6"/>
  <c r="AD23" i="6"/>
  <c r="AE57" i="6"/>
  <c r="B57" i="6"/>
  <c r="AC23" i="8"/>
  <c r="D58" i="8"/>
  <c r="D23" i="8"/>
  <c r="E58" i="8"/>
  <c r="E23" i="8"/>
  <c r="F58" i="8"/>
  <c r="F23" i="8"/>
  <c r="G58" i="8"/>
  <c r="G23" i="8"/>
  <c r="H58" i="8"/>
  <c r="H23" i="8"/>
  <c r="I58" i="8"/>
  <c r="I23" i="8"/>
  <c r="J58" i="8"/>
  <c r="J23" i="8"/>
  <c r="K58" i="8"/>
  <c r="K23" i="8"/>
  <c r="L58" i="8"/>
  <c r="L23" i="8"/>
  <c r="M58" i="8"/>
  <c r="M23" i="8"/>
  <c r="N58" i="8"/>
  <c r="N23" i="8"/>
  <c r="O58" i="8"/>
  <c r="O23" i="8"/>
  <c r="P58" i="8"/>
  <c r="P23" i="8"/>
  <c r="Q58" i="8"/>
  <c r="Q23" i="8"/>
  <c r="R58" i="8"/>
  <c r="R23" i="8"/>
  <c r="S58" i="8"/>
  <c r="S23" i="8"/>
  <c r="T58" i="8"/>
  <c r="T23" i="8"/>
  <c r="U58" i="8"/>
  <c r="U23" i="8"/>
  <c r="V58" i="8"/>
  <c r="V23" i="8"/>
  <c r="W58" i="8"/>
  <c r="W23" i="8"/>
  <c r="X58" i="8"/>
  <c r="X23" i="8"/>
  <c r="Y58" i="8"/>
  <c r="Y23" i="8"/>
  <c r="Z58" i="8"/>
  <c r="Z23" i="8"/>
  <c r="AA58" i="8"/>
  <c r="AA23" i="8"/>
  <c r="AB58" i="8"/>
  <c r="AB23" i="8"/>
  <c r="AC58" i="8"/>
  <c r="AD58" i="8"/>
  <c r="AD23" i="8"/>
  <c r="AE58" i="8"/>
  <c r="AE23" i="8"/>
  <c r="C58" i="8"/>
  <c r="C23" i="8"/>
  <c r="B59" i="10"/>
  <c r="AD102" i="5"/>
  <c r="V102" i="5"/>
  <c r="N102" i="5"/>
  <c r="F102" i="5"/>
  <c r="Z102" i="5"/>
  <c r="J102" i="5"/>
  <c r="AD104" i="6"/>
  <c r="V104" i="6"/>
  <c r="N104" i="6"/>
  <c r="F104" i="6"/>
  <c r="AC104" i="6"/>
  <c r="M104" i="6"/>
  <c r="E104" i="6"/>
  <c r="AB104" i="6"/>
  <c r="T104" i="6"/>
  <c r="L104" i="6"/>
  <c r="D104" i="6"/>
  <c r="U104" i="6"/>
  <c r="AA104" i="6"/>
  <c r="S104" i="6"/>
  <c r="K104" i="6"/>
  <c r="C104" i="6"/>
  <c r="R104" i="6"/>
  <c r="Q104" i="6"/>
  <c r="I104" i="6"/>
  <c r="X104" i="6"/>
  <c r="P104" i="6"/>
  <c r="H104" i="6"/>
  <c r="Z104" i="6"/>
  <c r="J104" i="6"/>
  <c r="Y104" i="6"/>
  <c r="AE104" i="6"/>
  <c r="W104" i="6"/>
  <c r="O104" i="6"/>
  <c r="G104" i="6"/>
  <c r="AC102" i="5"/>
  <c r="U102" i="5"/>
  <c r="M102" i="5"/>
  <c r="E102" i="5"/>
  <c r="AB102" i="5"/>
  <c r="T102" i="5"/>
  <c r="L102" i="5"/>
  <c r="D102" i="5"/>
  <c r="Y102" i="5"/>
  <c r="Q102" i="5"/>
  <c r="I102" i="5"/>
  <c r="X102" i="5"/>
  <c r="P102" i="5"/>
  <c r="H102" i="5"/>
  <c r="C102" i="5"/>
  <c r="AE102" i="5"/>
  <c r="W102" i="5"/>
  <c r="O102" i="5"/>
  <c r="G102" i="5"/>
  <c r="AA102" i="5"/>
  <c r="S102" i="5"/>
  <c r="K102" i="5"/>
  <c r="AA104" i="8"/>
  <c r="S104" i="8"/>
  <c r="K104" i="8"/>
  <c r="Z104" i="8"/>
  <c r="R104" i="8"/>
  <c r="J104" i="8"/>
  <c r="Y104" i="8"/>
  <c r="C104" i="8"/>
  <c r="X104" i="8"/>
  <c r="P104" i="8"/>
  <c r="H104" i="8"/>
  <c r="Q104" i="8"/>
  <c r="I104" i="8"/>
  <c r="AE104" i="8"/>
  <c r="W104" i="8"/>
  <c r="O104" i="8"/>
  <c r="G104" i="8"/>
  <c r="AD104" i="8"/>
  <c r="V104" i="8"/>
  <c r="N104" i="8"/>
  <c r="F104" i="8"/>
  <c r="AC104" i="8"/>
  <c r="M104" i="8"/>
  <c r="AB104" i="8"/>
  <c r="L104" i="8"/>
  <c r="D104" i="8"/>
  <c r="T104" i="8"/>
  <c r="U104" i="8"/>
  <c r="E104" i="8"/>
  <c r="C59" i="10"/>
  <c r="C23" i="10"/>
  <c r="C103" i="10"/>
  <c r="D59" i="10"/>
  <c r="D23" i="10"/>
  <c r="D103" i="10"/>
  <c r="E59" i="10"/>
  <c r="E23" i="10"/>
  <c r="E103" i="10"/>
  <c r="F59" i="10"/>
  <c r="F23" i="10"/>
  <c r="F103" i="10"/>
  <c r="G59" i="10"/>
  <c r="G23" i="10"/>
  <c r="G103" i="10"/>
  <c r="H59" i="10"/>
  <c r="H23" i="10"/>
  <c r="H103" i="10"/>
  <c r="I59" i="10"/>
  <c r="I23" i="10"/>
  <c r="I103" i="10"/>
  <c r="J59" i="10"/>
  <c r="J23" i="10"/>
  <c r="J103" i="10"/>
  <c r="K59" i="10"/>
  <c r="K23" i="10"/>
  <c r="K103" i="10"/>
  <c r="L59" i="10"/>
  <c r="L23" i="10"/>
  <c r="L103" i="10"/>
  <c r="M59" i="10"/>
  <c r="M23" i="10"/>
  <c r="M103" i="10"/>
  <c r="N59" i="10"/>
  <c r="N23" i="10"/>
  <c r="N103" i="10"/>
  <c r="O59" i="10"/>
  <c r="O23" i="10"/>
  <c r="O103" i="10"/>
  <c r="P59" i="10"/>
  <c r="P23" i="10"/>
  <c r="P103" i="10"/>
  <c r="Q59" i="10"/>
  <c r="Q23" i="10"/>
  <c r="Q103" i="10"/>
  <c r="R59" i="10"/>
  <c r="R23" i="10"/>
  <c r="R103" i="10"/>
  <c r="S59" i="10"/>
  <c r="S23" i="10"/>
  <c r="S103" i="10"/>
  <c r="T59" i="10"/>
  <c r="T23" i="10"/>
  <c r="T103" i="10"/>
  <c r="U59" i="10"/>
  <c r="U23" i="10"/>
  <c r="U103" i="10"/>
  <c r="V59" i="10"/>
  <c r="V23" i="10"/>
  <c r="V103" i="10"/>
  <c r="W59" i="10"/>
  <c r="W23" i="10"/>
  <c r="W103" i="10"/>
  <c r="X59" i="10"/>
  <c r="X23" i="10"/>
  <c r="X103" i="10"/>
  <c r="Y59" i="10"/>
  <c r="Y23" i="10"/>
  <c r="Y103" i="10"/>
  <c r="Z59" i="10"/>
  <c r="Z23" i="10"/>
  <c r="Z103" i="10"/>
  <c r="AA59" i="10"/>
  <c r="AA23" i="10"/>
  <c r="AA103" i="10"/>
  <c r="AB59" i="10"/>
  <c r="AB23" i="10"/>
  <c r="AB103" i="10"/>
  <c r="AC59" i="10"/>
  <c r="AC23" i="10"/>
  <c r="AC103" i="10"/>
  <c r="AD59" i="10"/>
  <c r="AD23" i="10"/>
  <c r="AD103" i="10"/>
  <c r="AE59" i="10"/>
  <c r="AE23" i="10"/>
  <c r="AE103" i="10"/>
  <c r="C59" i="7"/>
  <c r="C23" i="7"/>
  <c r="C103" i="7"/>
  <c r="D59" i="7"/>
  <c r="D23" i="7"/>
  <c r="D103" i="7"/>
  <c r="E59" i="7"/>
  <c r="E23" i="7"/>
  <c r="E103" i="7"/>
  <c r="F59" i="7"/>
  <c r="F23" i="7"/>
  <c r="F103" i="7"/>
  <c r="G59" i="7"/>
  <c r="G23" i="7"/>
  <c r="G103" i="7"/>
  <c r="H59" i="7"/>
  <c r="H23" i="7"/>
  <c r="H103" i="7"/>
  <c r="I59" i="7"/>
  <c r="I23" i="7"/>
  <c r="I103" i="7"/>
  <c r="J59" i="7"/>
  <c r="J23" i="7"/>
  <c r="J103" i="7"/>
  <c r="K59" i="7"/>
  <c r="K23" i="7"/>
  <c r="K103" i="7"/>
  <c r="L59" i="7"/>
  <c r="L23" i="7"/>
  <c r="L103" i="7"/>
  <c r="M59" i="7"/>
  <c r="M23" i="7"/>
  <c r="M103" i="7"/>
  <c r="N59" i="7"/>
  <c r="N23" i="7"/>
  <c r="N103" i="7"/>
  <c r="O59" i="7"/>
  <c r="O23" i="7"/>
  <c r="O103" i="7"/>
  <c r="P59" i="7"/>
  <c r="P23" i="7"/>
  <c r="P103" i="7"/>
  <c r="Q59" i="7"/>
  <c r="Q23" i="7"/>
  <c r="Q103" i="7"/>
  <c r="R59" i="7"/>
  <c r="R23" i="7"/>
  <c r="R103" i="7"/>
  <c r="S59" i="7"/>
  <c r="S23" i="7"/>
  <c r="S103" i="7"/>
  <c r="T59" i="7"/>
  <c r="T23" i="7"/>
  <c r="T103" i="7"/>
  <c r="U59" i="7"/>
  <c r="U23" i="7"/>
  <c r="U103" i="7"/>
  <c r="V59" i="7"/>
  <c r="V23" i="7"/>
  <c r="V103" i="7"/>
  <c r="W59" i="7"/>
  <c r="W23" i="7"/>
  <c r="W103" i="7"/>
  <c r="X59" i="7"/>
  <c r="X23" i="7"/>
  <c r="X103" i="7"/>
  <c r="Y59" i="7"/>
  <c r="Y23" i="7"/>
  <c r="Y103" i="7"/>
  <c r="Z59" i="7"/>
  <c r="Z23" i="7"/>
  <c r="Z103" i="7"/>
  <c r="AA59" i="7"/>
  <c r="AA23" i="7"/>
  <c r="AA103" i="7"/>
  <c r="AB59" i="7"/>
  <c r="AB23" i="7"/>
  <c r="AB103" i="7"/>
  <c r="AC59" i="7"/>
  <c r="AC23" i="7"/>
  <c r="AC103" i="7"/>
  <c r="AD59" i="7"/>
  <c r="AD23" i="7"/>
  <c r="AD103" i="7"/>
  <c r="AE59" i="7"/>
  <c r="AE23" i="7"/>
  <c r="AE103" i="7"/>
  <c r="B59" i="7"/>
  <c r="C58" i="4"/>
  <c r="C23" i="4"/>
  <c r="C100" i="4"/>
  <c r="D58" i="4"/>
  <c r="D23" i="4"/>
  <c r="D100" i="4"/>
  <c r="E58" i="4"/>
  <c r="E23" i="4"/>
  <c r="E100" i="4"/>
  <c r="F58" i="4"/>
  <c r="F23" i="4"/>
  <c r="F100" i="4"/>
  <c r="G58" i="4"/>
  <c r="G23" i="4"/>
  <c r="G100" i="4"/>
  <c r="H58" i="4"/>
  <c r="H23" i="4"/>
  <c r="H100" i="4"/>
  <c r="I58" i="4"/>
  <c r="I23" i="4"/>
  <c r="I100" i="4"/>
  <c r="J58" i="4"/>
  <c r="J23" i="4"/>
  <c r="J100" i="4"/>
  <c r="K58" i="4"/>
  <c r="K23" i="4"/>
  <c r="K100" i="4"/>
  <c r="L58" i="4"/>
  <c r="L23" i="4"/>
  <c r="L100" i="4"/>
  <c r="M58" i="4"/>
  <c r="M23" i="4"/>
  <c r="M100" i="4"/>
  <c r="N58" i="4"/>
  <c r="N23" i="4"/>
  <c r="N100" i="4"/>
  <c r="O58" i="4"/>
  <c r="O23" i="4"/>
  <c r="O100" i="4"/>
  <c r="P58" i="4"/>
  <c r="P23" i="4"/>
  <c r="P100" i="4"/>
  <c r="Q58" i="4"/>
  <c r="Q23" i="4"/>
  <c r="Q100" i="4"/>
  <c r="R58" i="4"/>
  <c r="R23" i="4"/>
  <c r="R100" i="4"/>
  <c r="S58" i="4"/>
  <c r="S23" i="4"/>
  <c r="S100" i="4"/>
  <c r="T58" i="4"/>
  <c r="T23" i="4"/>
  <c r="T100" i="4"/>
  <c r="U58" i="4"/>
  <c r="U23" i="4"/>
  <c r="U100" i="4"/>
  <c r="V58" i="4"/>
  <c r="V23" i="4"/>
  <c r="V100" i="4"/>
  <c r="W58" i="4"/>
  <c r="W23" i="4"/>
  <c r="W100" i="4"/>
  <c r="X58" i="4"/>
  <c r="X23" i="4"/>
  <c r="X100" i="4"/>
  <c r="Y58" i="4"/>
  <c r="Y23" i="4"/>
  <c r="Y100" i="4"/>
  <c r="Z58" i="4"/>
  <c r="Z23" i="4"/>
  <c r="Z100" i="4"/>
  <c r="AA58" i="4"/>
  <c r="AA23" i="4"/>
  <c r="AA100" i="4"/>
  <c r="AB58" i="4"/>
  <c r="AB23" i="4"/>
  <c r="AB100" i="4"/>
  <c r="AC58" i="4"/>
  <c r="AC23" i="4"/>
  <c r="AC100" i="4"/>
  <c r="AD58" i="4"/>
  <c r="AD23" i="4"/>
  <c r="AD100" i="4"/>
  <c r="AE58" i="4"/>
  <c r="AE23" i="4"/>
  <c r="AE100" i="4"/>
  <c r="B58" i="4"/>
  <c r="B23" i="4"/>
  <c r="AF57" i="10"/>
  <c r="X100" i="8"/>
  <c r="X139" i="13"/>
  <c r="L80" i="6"/>
  <c r="C96" i="10"/>
  <c r="C95" i="10"/>
  <c r="C93" i="10"/>
  <c r="C92" i="10"/>
  <c r="C91" i="10"/>
  <c r="C90" i="10"/>
  <c r="C89" i="10"/>
  <c r="C88" i="10"/>
  <c r="C85" i="10"/>
  <c r="C84" i="10"/>
  <c r="C83" i="10"/>
  <c r="C82" i="10"/>
  <c r="C81" i="10"/>
  <c r="C80" i="10"/>
  <c r="C79" i="10"/>
  <c r="C76" i="10"/>
  <c r="C75" i="10"/>
  <c r="C74" i="10"/>
  <c r="C73" i="10"/>
  <c r="C72" i="10"/>
  <c r="C69" i="10"/>
  <c r="C68" i="10"/>
  <c r="C67" i="10"/>
  <c r="C66" i="10"/>
  <c r="C65" i="10"/>
  <c r="C64" i="10"/>
  <c r="D91" i="8"/>
  <c r="E91" i="8"/>
  <c r="F91" i="8"/>
  <c r="G91" i="8"/>
  <c r="H91" i="8"/>
  <c r="H100" i="8"/>
  <c r="H139" i="13"/>
  <c r="I91" i="8"/>
  <c r="J91" i="8"/>
  <c r="K91" i="8"/>
  <c r="L91" i="8"/>
  <c r="M91" i="8"/>
  <c r="N91" i="8"/>
  <c r="O91" i="8"/>
  <c r="P91" i="8"/>
  <c r="P100" i="8"/>
  <c r="P139" i="13"/>
  <c r="Q91" i="8"/>
  <c r="R91" i="8"/>
  <c r="S91" i="8"/>
  <c r="T91" i="8"/>
  <c r="U91" i="8"/>
  <c r="V91" i="8"/>
  <c r="W91" i="8"/>
  <c r="X91" i="8"/>
  <c r="Y91" i="8"/>
  <c r="Z91" i="8"/>
  <c r="AA91" i="8"/>
  <c r="AB91" i="8"/>
  <c r="AC91" i="8"/>
  <c r="AD91" i="8"/>
  <c r="AE91" i="8"/>
  <c r="D92" i="8"/>
  <c r="E92" i="8"/>
  <c r="F92" i="8"/>
  <c r="G92" i="8"/>
  <c r="H92" i="8"/>
  <c r="I92" i="8"/>
  <c r="J92" i="8"/>
  <c r="K92" i="8"/>
  <c r="L92" i="8"/>
  <c r="M92" i="8"/>
  <c r="N92" i="8"/>
  <c r="O92" i="8"/>
  <c r="P92" i="8"/>
  <c r="Q92" i="8"/>
  <c r="R92" i="8"/>
  <c r="S92" i="8"/>
  <c r="T92" i="8"/>
  <c r="U92" i="8"/>
  <c r="V92" i="8"/>
  <c r="W92" i="8"/>
  <c r="X92" i="8"/>
  <c r="Y92" i="8"/>
  <c r="Z92" i="8"/>
  <c r="AA92" i="8"/>
  <c r="AB92" i="8"/>
  <c r="AC92" i="8"/>
  <c r="AD92" i="8"/>
  <c r="AE92" i="8"/>
  <c r="D93" i="8"/>
  <c r="E93" i="8"/>
  <c r="F93" i="8"/>
  <c r="G93" i="8"/>
  <c r="H93" i="8"/>
  <c r="I93" i="8"/>
  <c r="J93" i="8"/>
  <c r="K93" i="8"/>
  <c r="L93" i="8"/>
  <c r="M93" i="8"/>
  <c r="N93" i="8"/>
  <c r="O93" i="8"/>
  <c r="P93" i="8"/>
  <c r="Q93" i="8"/>
  <c r="R93" i="8"/>
  <c r="S93" i="8"/>
  <c r="T93" i="8"/>
  <c r="U93" i="8"/>
  <c r="V93" i="8"/>
  <c r="W93" i="8"/>
  <c r="X93" i="8"/>
  <c r="Y93" i="8"/>
  <c r="Z93" i="8"/>
  <c r="AA93" i="8"/>
  <c r="AB93" i="8"/>
  <c r="AC93" i="8"/>
  <c r="AD93" i="8"/>
  <c r="AE93" i="8"/>
  <c r="D94" i="8"/>
  <c r="E94" i="8"/>
  <c r="F94" i="8"/>
  <c r="G94" i="8"/>
  <c r="H94" i="8"/>
  <c r="I94" i="8"/>
  <c r="J94" i="8"/>
  <c r="K94" i="8"/>
  <c r="L94" i="8"/>
  <c r="M94" i="8"/>
  <c r="N94" i="8"/>
  <c r="O94" i="8"/>
  <c r="P94" i="8"/>
  <c r="Q94" i="8"/>
  <c r="R94" i="8"/>
  <c r="S94" i="8"/>
  <c r="T94" i="8"/>
  <c r="U94" i="8"/>
  <c r="V94" i="8"/>
  <c r="W94" i="8"/>
  <c r="X94" i="8"/>
  <c r="Y94" i="8"/>
  <c r="Z94" i="8"/>
  <c r="AA94" i="8"/>
  <c r="AB94" i="8"/>
  <c r="AC94" i="8"/>
  <c r="AD94" i="8"/>
  <c r="AE94" i="8"/>
  <c r="D95" i="8"/>
  <c r="E95" i="8"/>
  <c r="F95" i="8"/>
  <c r="G95" i="8"/>
  <c r="H95" i="8"/>
  <c r="I95" i="8"/>
  <c r="J95" i="8"/>
  <c r="K95" i="8"/>
  <c r="L95" i="8"/>
  <c r="M95" i="8"/>
  <c r="N95" i="8"/>
  <c r="O95" i="8"/>
  <c r="P95" i="8"/>
  <c r="Q95" i="8"/>
  <c r="R95" i="8"/>
  <c r="S95" i="8"/>
  <c r="T95" i="8"/>
  <c r="U95" i="8"/>
  <c r="V95" i="8"/>
  <c r="W95" i="8"/>
  <c r="X95" i="8"/>
  <c r="Y95" i="8"/>
  <c r="Z95" i="8"/>
  <c r="AA95" i="8"/>
  <c r="AB95" i="8"/>
  <c r="AC95" i="8"/>
  <c r="AD95" i="8"/>
  <c r="AE95" i="8"/>
  <c r="D96" i="8"/>
  <c r="E96" i="8"/>
  <c r="F96" i="8"/>
  <c r="G96" i="8"/>
  <c r="H96" i="8"/>
  <c r="I96" i="8"/>
  <c r="J96" i="8"/>
  <c r="K96" i="8"/>
  <c r="L96" i="8"/>
  <c r="M96" i="8"/>
  <c r="N96" i="8"/>
  <c r="O96" i="8"/>
  <c r="P96" i="8"/>
  <c r="Q96" i="8"/>
  <c r="R96" i="8"/>
  <c r="S96" i="8"/>
  <c r="T96" i="8"/>
  <c r="U96" i="8"/>
  <c r="V96" i="8"/>
  <c r="W96" i="8"/>
  <c r="X96" i="8"/>
  <c r="Y96" i="8"/>
  <c r="Z96" i="8"/>
  <c r="AA96" i="8"/>
  <c r="AB96" i="8"/>
  <c r="AC96" i="8"/>
  <c r="AD96" i="8"/>
  <c r="AE96" i="8"/>
  <c r="D98" i="8"/>
  <c r="E98" i="8"/>
  <c r="F98" i="8"/>
  <c r="G98" i="8"/>
  <c r="H98" i="8"/>
  <c r="I98" i="8"/>
  <c r="J98" i="8"/>
  <c r="K98" i="8"/>
  <c r="L98" i="8"/>
  <c r="M98" i="8"/>
  <c r="N98" i="8"/>
  <c r="O98" i="8"/>
  <c r="P98" i="8"/>
  <c r="Q98" i="8"/>
  <c r="R98" i="8"/>
  <c r="S98" i="8"/>
  <c r="T98" i="8"/>
  <c r="U98" i="8"/>
  <c r="V98" i="8"/>
  <c r="W98" i="8"/>
  <c r="X98" i="8"/>
  <c r="Y98" i="8"/>
  <c r="Z98" i="8"/>
  <c r="AA98" i="8"/>
  <c r="AB98" i="8"/>
  <c r="AC98" i="8"/>
  <c r="AD98" i="8"/>
  <c r="AE98" i="8"/>
  <c r="D99" i="8"/>
  <c r="E99" i="8"/>
  <c r="F99" i="8"/>
  <c r="G99" i="8"/>
  <c r="H99" i="8"/>
  <c r="I99" i="8"/>
  <c r="J99" i="8"/>
  <c r="K99" i="8"/>
  <c r="L99" i="8"/>
  <c r="M99" i="8"/>
  <c r="N99" i="8"/>
  <c r="O99" i="8"/>
  <c r="P99" i="8"/>
  <c r="Q99" i="8"/>
  <c r="R99" i="8"/>
  <c r="S99" i="8"/>
  <c r="T99" i="8"/>
  <c r="U99" i="8"/>
  <c r="V99" i="8"/>
  <c r="W99" i="8"/>
  <c r="X99" i="8"/>
  <c r="Y99" i="8"/>
  <c r="Z99" i="8"/>
  <c r="AA99" i="8"/>
  <c r="AB99" i="8"/>
  <c r="AC99" i="8"/>
  <c r="AD99" i="8"/>
  <c r="AE99" i="8"/>
  <c r="D82" i="8"/>
  <c r="E82" i="8"/>
  <c r="F82" i="8"/>
  <c r="G82" i="8"/>
  <c r="H82" i="8"/>
  <c r="I82" i="8"/>
  <c r="J82" i="8"/>
  <c r="K82" i="8"/>
  <c r="L82" i="8"/>
  <c r="M82" i="8"/>
  <c r="N82" i="8"/>
  <c r="O82" i="8"/>
  <c r="P82" i="8"/>
  <c r="Q82" i="8"/>
  <c r="R82" i="8"/>
  <c r="S82" i="8"/>
  <c r="T82" i="8"/>
  <c r="U82" i="8"/>
  <c r="V82" i="8"/>
  <c r="W82" i="8"/>
  <c r="X82" i="8"/>
  <c r="Y82" i="8"/>
  <c r="Z82" i="8"/>
  <c r="AA82" i="8"/>
  <c r="AB82" i="8"/>
  <c r="AC82" i="8"/>
  <c r="AD82" i="8"/>
  <c r="AE82" i="8"/>
  <c r="D83" i="8"/>
  <c r="E83" i="8"/>
  <c r="F83" i="8"/>
  <c r="G83" i="8"/>
  <c r="H83" i="8"/>
  <c r="I83" i="8"/>
  <c r="J83" i="8"/>
  <c r="K83" i="8"/>
  <c r="L83" i="8"/>
  <c r="M83" i="8"/>
  <c r="N83" i="8"/>
  <c r="O83" i="8"/>
  <c r="P83" i="8"/>
  <c r="Q83" i="8"/>
  <c r="R83" i="8"/>
  <c r="S83" i="8"/>
  <c r="T83" i="8"/>
  <c r="U83" i="8"/>
  <c r="V83" i="8"/>
  <c r="W83" i="8"/>
  <c r="X83" i="8"/>
  <c r="Y83" i="8"/>
  <c r="Z83" i="8"/>
  <c r="AA83" i="8"/>
  <c r="AB83" i="8"/>
  <c r="AC83" i="8"/>
  <c r="AD83" i="8"/>
  <c r="AE83" i="8"/>
  <c r="D84" i="8"/>
  <c r="E84" i="8"/>
  <c r="F84" i="8"/>
  <c r="G84" i="8"/>
  <c r="H84" i="8"/>
  <c r="I84" i="8"/>
  <c r="J84" i="8"/>
  <c r="K84" i="8"/>
  <c r="L84" i="8"/>
  <c r="M84" i="8"/>
  <c r="N84" i="8"/>
  <c r="O84" i="8"/>
  <c r="P84" i="8"/>
  <c r="Q84" i="8"/>
  <c r="R84" i="8"/>
  <c r="S84" i="8"/>
  <c r="T84" i="8"/>
  <c r="U84" i="8"/>
  <c r="V84" i="8"/>
  <c r="W84" i="8"/>
  <c r="X84" i="8"/>
  <c r="Y84" i="8"/>
  <c r="Z84" i="8"/>
  <c r="AA84" i="8"/>
  <c r="AB84" i="8"/>
  <c r="AC84" i="8"/>
  <c r="AD84" i="8"/>
  <c r="AE84" i="8"/>
  <c r="D85" i="8"/>
  <c r="E85" i="8"/>
  <c r="F85" i="8"/>
  <c r="G85" i="8"/>
  <c r="H85" i="8"/>
  <c r="I85" i="8"/>
  <c r="J85" i="8"/>
  <c r="K85" i="8"/>
  <c r="L85" i="8"/>
  <c r="M85" i="8"/>
  <c r="N85" i="8"/>
  <c r="O85" i="8"/>
  <c r="P85" i="8"/>
  <c r="Q85" i="8"/>
  <c r="R85" i="8"/>
  <c r="S85" i="8"/>
  <c r="T85" i="8"/>
  <c r="U85" i="8"/>
  <c r="V85" i="8"/>
  <c r="W85" i="8"/>
  <c r="X85" i="8"/>
  <c r="Y85" i="8"/>
  <c r="Z85" i="8"/>
  <c r="AA85" i="8"/>
  <c r="AB85" i="8"/>
  <c r="AC85" i="8"/>
  <c r="AD85" i="8"/>
  <c r="AE85" i="8"/>
  <c r="D86" i="8"/>
  <c r="E86" i="8"/>
  <c r="F86" i="8"/>
  <c r="G86" i="8"/>
  <c r="H86" i="8"/>
  <c r="I86" i="8"/>
  <c r="J86" i="8"/>
  <c r="K86" i="8"/>
  <c r="L86" i="8"/>
  <c r="M86" i="8"/>
  <c r="N86" i="8"/>
  <c r="O86" i="8"/>
  <c r="P86" i="8"/>
  <c r="Q86" i="8"/>
  <c r="R86" i="8"/>
  <c r="S86" i="8"/>
  <c r="T86" i="8"/>
  <c r="U86" i="8"/>
  <c r="V86" i="8"/>
  <c r="W86" i="8"/>
  <c r="X86" i="8"/>
  <c r="Y86" i="8"/>
  <c r="Z86" i="8"/>
  <c r="AA86" i="8"/>
  <c r="AB86" i="8"/>
  <c r="AC86" i="8"/>
  <c r="AD86" i="8"/>
  <c r="AE86" i="8"/>
  <c r="D87" i="8"/>
  <c r="E87" i="8"/>
  <c r="F87" i="8"/>
  <c r="G87" i="8"/>
  <c r="H87" i="8"/>
  <c r="I87" i="8"/>
  <c r="J87" i="8"/>
  <c r="K87" i="8"/>
  <c r="L87" i="8"/>
  <c r="M87" i="8"/>
  <c r="N87" i="8"/>
  <c r="O87" i="8"/>
  <c r="P87" i="8"/>
  <c r="Q87" i="8"/>
  <c r="R87" i="8"/>
  <c r="S87" i="8"/>
  <c r="T87" i="8"/>
  <c r="U87" i="8"/>
  <c r="V87" i="8"/>
  <c r="W87" i="8"/>
  <c r="X87" i="8"/>
  <c r="Y87" i="8"/>
  <c r="Z87" i="8"/>
  <c r="AA87" i="8"/>
  <c r="AB87" i="8"/>
  <c r="AC87" i="8"/>
  <c r="AD87" i="8"/>
  <c r="AE87" i="8"/>
  <c r="D88" i="8"/>
  <c r="E88" i="8"/>
  <c r="F88" i="8"/>
  <c r="G88" i="8"/>
  <c r="H88" i="8"/>
  <c r="I88" i="8"/>
  <c r="J88" i="8"/>
  <c r="K88" i="8"/>
  <c r="L88" i="8"/>
  <c r="M88" i="8"/>
  <c r="N88" i="8"/>
  <c r="O88" i="8"/>
  <c r="P88" i="8"/>
  <c r="Q88" i="8"/>
  <c r="R88" i="8"/>
  <c r="S88" i="8"/>
  <c r="T88" i="8"/>
  <c r="U88" i="8"/>
  <c r="V88" i="8"/>
  <c r="W88" i="8"/>
  <c r="X88" i="8"/>
  <c r="Y88" i="8"/>
  <c r="Z88" i="8"/>
  <c r="AA88" i="8"/>
  <c r="AB88" i="8"/>
  <c r="AC88" i="8"/>
  <c r="AD88" i="8"/>
  <c r="AE88" i="8"/>
  <c r="D75" i="8"/>
  <c r="E75" i="8"/>
  <c r="F75" i="8"/>
  <c r="G75" i="8"/>
  <c r="H75" i="8"/>
  <c r="I75" i="8"/>
  <c r="J75" i="8"/>
  <c r="K75" i="8"/>
  <c r="L75" i="8"/>
  <c r="M75" i="8"/>
  <c r="N75" i="8"/>
  <c r="O75" i="8"/>
  <c r="P75" i="8"/>
  <c r="Q75" i="8"/>
  <c r="R75" i="8"/>
  <c r="S75" i="8"/>
  <c r="T75" i="8"/>
  <c r="U75" i="8"/>
  <c r="V75" i="8"/>
  <c r="W75" i="8"/>
  <c r="X75" i="8"/>
  <c r="Y75" i="8"/>
  <c r="Z75" i="8"/>
  <c r="AA75" i="8"/>
  <c r="AB75" i="8"/>
  <c r="AC75" i="8"/>
  <c r="AD75" i="8"/>
  <c r="AE75" i="8"/>
  <c r="D76" i="8"/>
  <c r="E76" i="8"/>
  <c r="F76" i="8"/>
  <c r="G76" i="8"/>
  <c r="H76" i="8"/>
  <c r="I76" i="8"/>
  <c r="J76" i="8"/>
  <c r="K76" i="8"/>
  <c r="L76" i="8"/>
  <c r="M76" i="8"/>
  <c r="N76" i="8"/>
  <c r="O76" i="8"/>
  <c r="P76" i="8"/>
  <c r="Q76" i="8"/>
  <c r="R76" i="8"/>
  <c r="S76" i="8"/>
  <c r="T76" i="8"/>
  <c r="U76" i="8"/>
  <c r="V76" i="8"/>
  <c r="W76" i="8"/>
  <c r="X76" i="8"/>
  <c r="Y76" i="8"/>
  <c r="Z76" i="8"/>
  <c r="AA76" i="8"/>
  <c r="AB76" i="8"/>
  <c r="AC76" i="8"/>
  <c r="AD76" i="8"/>
  <c r="AE76" i="8"/>
  <c r="D77" i="8"/>
  <c r="E77" i="8"/>
  <c r="F77" i="8"/>
  <c r="G77" i="8"/>
  <c r="H77" i="8"/>
  <c r="I77" i="8"/>
  <c r="J77" i="8"/>
  <c r="K77" i="8"/>
  <c r="L77" i="8"/>
  <c r="M77" i="8"/>
  <c r="N77" i="8"/>
  <c r="O77" i="8"/>
  <c r="P77" i="8"/>
  <c r="Q77" i="8"/>
  <c r="R77" i="8"/>
  <c r="S77" i="8"/>
  <c r="T77" i="8"/>
  <c r="U77" i="8"/>
  <c r="V77" i="8"/>
  <c r="W77" i="8"/>
  <c r="X77" i="8"/>
  <c r="Y77" i="8"/>
  <c r="Z77" i="8"/>
  <c r="AA77" i="8"/>
  <c r="AB77" i="8"/>
  <c r="AC77" i="8"/>
  <c r="AD77" i="8"/>
  <c r="AE77" i="8"/>
  <c r="D78" i="8"/>
  <c r="E78" i="8"/>
  <c r="F78" i="8"/>
  <c r="G78" i="8"/>
  <c r="H78" i="8"/>
  <c r="I78" i="8"/>
  <c r="J78" i="8"/>
  <c r="K78" i="8"/>
  <c r="L78" i="8"/>
  <c r="M78" i="8"/>
  <c r="N78" i="8"/>
  <c r="O78" i="8"/>
  <c r="P78" i="8"/>
  <c r="Q78" i="8"/>
  <c r="R78" i="8"/>
  <c r="S78" i="8"/>
  <c r="T78" i="8"/>
  <c r="U78" i="8"/>
  <c r="V78" i="8"/>
  <c r="W78" i="8"/>
  <c r="X78" i="8"/>
  <c r="Y78" i="8"/>
  <c r="Z78" i="8"/>
  <c r="AA78" i="8"/>
  <c r="AB78" i="8"/>
  <c r="AC78" i="8"/>
  <c r="AD78" i="8"/>
  <c r="AE78" i="8"/>
  <c r="D79" i="8"/>
  <c r="E79" i="8"/>
  <c r="F79" i="8"/>
  <c r="G79" i="8"/>
  <c r="H79" i="8"/>
  <c r="I79" i="8"/>
  <c r="J79" i="8"/>
  <c r="K79" i="8"/>
  <c r="L79" i="8"/>
  <c r="M79" i="8"/>
  <c r="N79" i="8"/>
  <c r="O79" i="8"/>
  <c r="P79" i="8"/>
  <c r="Q79" i="8"/>
  <c r="R79" i="8"/>
  <c r="S79" i="8"/>
  <c r="T79" i="8"/>
  <c r="U79" i="8"/>
  <c r="V79" i="8"/>
  <c r="W79" i="8"/>
  <c r="X79" i="8"/>
  <c r="Y79" i="8"/>
  <c r="Z79" i="8"/>
  <c r="AA79" i="8"/>
  <c r="AB79" i="8"/>
  <c r="AC79" i="8"/>
  <c r="AD79" i="8"/>
  <c r="AE79" i="8"/>
  <c r="D67" i="8"/>
  <c r="E67" i="8"/>
  <c r="F67" i="8"/>
  <c r="G67" i="8"/>
  <c r="H67" i="8"/>
  <c r="I67" i="8"/>
  <c r="J67" i="8"/>
  <c r="K67" i="8"/>
  <c r="L67" i="8"/>
  <c r="M67" i="8"/>
  <c r="N67" i="8"/>
  <c r="O67" i="8"/>
  <c r="P67" i="8"/>
  <c r="Q67" i="8"/>
  <c r="R67" i="8"/>
  <c r="S67" i="8"/>
  <c r="T67" i="8"/>
  <c r="U67" i="8"/>
  <c r="V67" i="8"/>
  <c r="W67" i="8"/>
  <c r="X67" i="8"/>
  <c r="Y67" i="8"/>
  <c r="Z67" i="8"/>
  <c r="AA67" i="8"/>
  <c r="AB67" i="8"/>
  <c r="AC67" i="8"/>
  <c r="AD67" i="8"/>
  <c r="AE67" i="8"/>
  <c r="D68" i="8"/>
  <c r="E68" i="8"/>
  <c r="F68" i="8"/>
  <c r="G68" i="8"/>
  <c r="H68" i="8"/>
  <c r="I68" i="8"/>
  <c r="J68" i="8"/>
  <c r="K68" i="8"/>
  <c r="L68" i="8"/>
  <c r="M68" i="8"/>
  <c r="N68" i="8"/>
  <c r="O68" i="8"/>
  <c r="P68" i="8"/>
  <c r="Q68" i="8"/>
  <c r="R68" i="8"/>
  <c r="S68" i="8"/>
  <c r="T68" i="8"/>
  <c r="U68" i="8"/>
  <c r="V68" i="8"/>
  <c r="W68" i="8"/>
  <c r="X68" i="8"/>
  <c r="Y68" i="8"/>
  <c r="Z68" i="8"/>
  <c r="AA68" i="8"/>
  <c r="AB68" i="8"/>
  <c r="AC68" i="8"/>
  <c r="AD68" i="8"/>
  <c r="AE68" i="8"/>
  <c r="D69" i="8"/>
  <c r="E69" i="8"/>
  <c r="F69" i="8"/>
  <c r="G69" i="8"/>
  <c r="H69" i="8"/>
  <c r="I69" i="8"/>
  <c r="J69" i="8"/>
  <c r="K69" i="8"/>
  <c r="L69" i="8"/>
  <c r="M69" i="8"/>
  <c r="N69" i="8"/>
  <c r="O69" i="8"/>
  <c r="P69" i="8"/>
  <c r="Q69" i="8"/>
  <c r="R69" i="8"/>
  <c r="S69" i="8"/>
  <c r="T69" i="8"/>
  <c r="U69" i="8"/>
  <c r="V69" i="8"/>
  <c r="W69" i="8"/>
  <c r="X69" i="8"/>
  <c r="Y69" i="8"/>
  <c r="Z69" i="8"/>
  <c r="AA69" i="8"/>
  <c r="AB69" i="8"/>
  <c r="AC69" i="8"/>
  <c r="AD69" i="8"/>
  <c r="AE69" i="8"/>
  <c r="D70" i="8"/>
  <c r="E70" i="8"/>
  <c r="F70" i="8"/>
  <c r="G70" i="8"/>
  <c r="H70" i="8"/>
  <c r="I70" i="8"/>
  <c r="J70" i="8"/>
  <c r="K70" i="8"/>
  <c r="L70" i="8"/>
  <c r="M70" i="8"/>
  <c r="N70" i="8"/>
  <c r="O70" i="8"/>
  <c r="P70" i="8"/>
  <c r="Q70" i="8"/>
  <c r="R70" i="8"/>
  <c r="S70" i="8"/>
  <c r="T70" i="8"/>
  <c r="U70" i="8"/>
  <c r="V70" i="8"/>
  <c r="W70" i="8"/>
  <c r="X70" i="8"/>
  <c r="Y70" i="8"/>
  <c r="Z70" i="8"/>
  <c r="AA70" i="8"/>
  <c r="AB70" i="8"/>
  <c r="AC70" i="8"/>
  <c r="AD70" i="8"/>
  <c r="AE70" i="8"/>
  <c r="D71" i="8"/>
  <c r="E71" i="8"/>
  <c r="F71" i="8"/>
  <c r="G71" i="8"/>
  <c r="H71" i="8"/>
  <c r="I71" i="8"/>
  <c r="J71" i="8"/>
  <c r="K71" i="8"/>
  <c r="L71" i="8"/>
  <c r="M71" i="8"/>
  <c r="N71" i="8"/>
  <c r="O71" i="8"/>
  <c r="P71" i="8"/>
  <c r="Q71" i="8"/>
  <c r="R71" i="8"/>
  <c r="S71" i="8"/>
  <c r="T71" i="8"/>
  <c r="U71" i="8"/>
  <c r="V71" i="8"/>
  <c r="W71" i="8"/>
  <c r="X71" i="8"/>
  <c r="Y71" i="8"/>
  <c r="Z71" i="8"/>
  <c r="AA71" i="8"/>
  <c r="AB71" i="8"/>
  <c r="AC71" i="8"/>
  <c r="AD71" i="8"/>
  <c r="AE71" i="8"/>
  <c r="D72" i="8"/>
  <c r="E72" i="8"/>
  <c r="F72" i="8"/>
  <c r="G72" i="8"/>
  <c r="H72" i="8"/>
  <c r="I72" i="8"/>
  <c r="J72" i="8"/>
  <c r="K72" i="8"/>
  <c r="L72" i="8"/>
  <c r="M72" i="8"/>
  <c r="N72" i="8"/>
  <c r="O72" i="8"/>
  <c r="P72" i="8"/>
  <c r="Q72" i="8"/>
  <c r="R72" i="8"/>
  <c r="S72" i="8"/>
  <c r="T72" i="8"/>
  <c r="U72" i="8"/>
  <c r="V72" i="8"/>
  <c r="W72" i="8"/>
  <c r="X72" i="8"/>
  <c r="Y72" i="8"/>
  <c r="Z72" i="8"/>
  <c r="AA72" i="8"/>
  <c r="AB72" i="8"/>
  <c r="AC72" i="8"/>
  <c r="AD72" i="8"/>
  <c r="AE72" i="8"/>
  <c r="C99" i="8"/>
  <c r="C98" i="8"/>
  <c r="C96" i="8"/>
  <c r="C95" i="8"/>
  <c r="C94" i="8"/>
  <c r="C93" i="8"/>
  <c r="C92" i="8"/>
  <c r="C91" i="8"/>
  <c r="C88" i="8"/>
  <c r="C87" i="8"/>
  <c r="C86" i="8"/>
  <c r="C85" i="8"/>
  <c r="C84" i="8"/>
  <c r="C83" i="8"/>
  <c r="C82" i="8"/>
  <c r="C79" i="8"/>
  <c r="C78" i="8"/>
  <c r="C77" i="8"/>
  <c r="C76" i="8"/>
  <c r="C75" i="8"/>
  <c r="C80" i="8"/>
  <c r="C125" i="13"/>
  <c r="C72" i="8"/>
  <c r="C71" i="8"/>
  <c r="C70" i="8"/>
  <c r="C69" i="8"/>
  <c r="C68" i="8"/>
  <c r="C67" i="8"/>
  <c r="D91" i="6"/>
  <c r="E91" i="6"/>
  <c r="F91" i="6"/>
  <c r="G91" i="6"/>
  <c r="G100" i="6"/>
  <c r="G141" i="13"/>
  <c r="H91" i="6"/>
  <c r="I91" i="6"/>
  <c r="J91" i="6"/>
  <c r="K91" i="6"/>
  <c r="L91" i="6"/>
  <c r="M91" i="6"/>
  <c r="N91" i="6"/>
  <c r="O91" i="6"/>
  <c r="O100" i="6"/>
  <c r="O141" i="13"/>
  <c r="P91" i="6"/>
  <c r="Q91" i="6"/>
  <c r="R91" i="6"/>
  <c r="S91" i="6"/>
  <c r="T91" i="6"/>
  <c r="U91" i="6"/>
  <c r="V91" i="6"/>
  <c r="W91" i="6"/>
  <c r="W100" i="6"/>
  <c r="W141" i="13"/>
  <c r="X91" i="6"/>
  <c r="Y91" i="6"/>
  <c r="Z91" i="6"/>
  <c r="AA91" i="6"/>
  <c r="AB91" i="6"/>
  <c r="AC91" i="6"/>
  <c r="AD91" i="6"/>
  <c r="AE91" i="6"/>
  <c r="AE100" i="6"/>
  <c r="AE141" i="13"/>
  <c r="D92" i="6"/>
  <c r="E92" i="6"/>
  <c r="F92" i="6"/>
  <c r="G92" i="6"/>
  <c r="H92" i="6"/>
  <c r="I92" i="6"/>
  <c r="J92" i="6"/>
  <c r="K92" i="6"/>
  <c r="L92" i="6"/>
  <c r="M92" i="6"/>
  <c r="N92" i="6"/>
  <c r="O92" i="6"/>
  <c r="P92" i="6"/>
  <c r="Q92" i="6"/>
  <c r="R92" i="6"/>
  <c r="S92" i="6"/>
  <c r="T92" i="6"/>
  <c r="U92" i="6"/>
  <c r="V92" i="6"/>
  <c r="W92" i="6"/>
  <c r="X92" i="6"/>
  <c r="Y92" i="6"/>
  <c r="Z92" i="6"/>
  <c r="AA92" i="6"/>
  <c r="AB92" i="6"/>
  <c r="AC92" i="6"/>
  <c r="AD92" i="6"/>
  <c r="AE92" i="6"/>
  <c r="D93" i="6"/>
  <c r="E93" i="6"/>
  <c r="F93" i="6"/>
  <c r="G93" i="6"/>
  <c r="H93" i="6"/>
  <c r="I93" i="6"/>
  <c r="J93" i="6"/>
  <c r="K93" i="6"/>
  <c r="L93" i="6"/>
  <c r="M93" i="6"/>
  <c r="N93" i="6"/>
  <c r="O93" i="6"/>
  <c r="P93" i="6"/>
  <c r="Q93" i="6"/>
  <c r="R93" i="6"/>
  <c r="S93" i="6"/>
  <c r="T93" i="6"/>
  <c r="U93" i="6"/>
  <c r="V93" i="6"/>
  <c r="W93" i="6"/>
  <c r="X93" i="6"/>
  <c r="Y93" i="6"/>
  <c r="Z93" i="6"/>
  <c r="AA93" i="6"/>
  <c r="AB93" i="6"/>
  <c r="AC93" i="6"/>
  <c r="AD93" i="6"/>
  <c r="AE93" i="6"/>
  <c r="D94" i="6"/>
  <c r="E94" i="6"/>
  <c r="F94" i="6"/>
  <c r="G94" i="6"/>
  <c r="H94" i="6"/>
  <c r="I94" i="6"/>
  <c r="J94" i="6"/>
  <c r="K94" i="6"/>
  <c r="L94" i="6"/>
  <c r="M94" i="6"/>
  <c r="N94" i="6"/>
  <c r="O94" i="6"/>
  <c r="P94" i="6"/>
  <c r="Q94" i="6"/>
  <c r="R94" i="6"/>
  <c r="S94" i="6"/>
  <c r="T94" i="6"/>
  <c r="U94" i="6"/>
  <c r="V94" i="6"/>
  <c r="W94" i="6"/>
  <c r="X94" i="6"/>
  <c r="Y94" i="6"/>
  <c r="Z94" i="6"/>
  <c r="AA94" i="6"/>
  <c r="AB94" i="6"/>
  <c r="AC94" i="6"/>
  <c r="AD94" i="6"/>
  <c r="AE94" i="6"/>
  <c r="D95" i="6"/>
  <c r="E95" i="6"/>
  <c r="F95" i="6"/>
  <c r="G95" i="6"/>
  <c r="H95" i="6"/>
  <c r="I95" i="6"/>
  <c r="J95" i="6"/>
  <c r="K95" i="6"/>
  <c r="L95" i="6"/>
  <c r="M95" i="6"/>
  <c r="N95" i="6"/>
  <c r="O95" i="6"/>
  <c r="P95" i="6"/>
  <c r="Q95" i="6"/>
  <c r="R95" i="6"/>
  <c r="S95" i="6"/>
  <c r="T95" i="6"/>
  <c r="U95" i="6"/>
  <c r="V95" i="6"/>
  <c r="W95" i="6"/>
  <c r="X95" i="6"/>
  <c r="Y95" i="6"/>
  <c r="Z95" i="6"/>
  <c r="AA95" i="6"/>
  <c r="AB95" i="6"/>
  <c r="AC95" i="6"/>
  <c r="AD95" i="6"/>
  <c r="AE95" i="6"/>
  <c r="D96" i="6"/>
  <c r="E96" i="6"/>
  <c r="F96" i="6"/>
  <c r="G96" i="6"/>
  <c r="H96" i="6"/>
  <c r="I96" i="6"/>
  <c r="J96" i="6"/>
  <c r="K96" i="6"/>
  <c r="L96" i="6"/>
  <c r="M96" i="6"/>
  <c r="N96" i="6"/>
  <c r="O96" i="6"/>
  <c r="P96" i="6"/>
  <c r="Q96" i="6"/>
  <c r="R96" i="6"/>
  <c r="S96" i="6"/>
  <c r="T96" i="6"/>
  <c r="U96" i="6"/>
  <c r="V96" i="6"/>
  <c r="W96" i="6"/>
  <c r="X96" i="6"/>
  <c r="Y96" i="6"/>
  <c r="Z96" i="6"/>
  <c r="AA96" i="6"/>
  <c r="AB96" i="6"/>
  <c r="AC96" i="6"/>
  <c r="AD96" i="6"/>
  <c r="AE96" i="6"/>
  <c r="D98" i="6"/>
  <c r="E98" i="6"/>
  <c r="F98" i="6"/>
  <c r="G98" i="6"/>
  <c r="H98" i="6"/>
  <c r="I98" i="6"/>
  <c r="J98" i="6"/>
  <c r="K98" i="6"/>
  <c r="L98" i="6"/>
  <c r="M98" i="6"/>
  <c r="N98" i="6"/>
  <c r="O98" i="6"/>
  <c r="P98" i="6"/>
  <c r="Q98" i="6"/>
  <c r="R98" i="6"/>
  <c r="S98" i="6"/>
  <c r="T98" i="6"/>
  <c r="U98" i="6"/>
  <c r="V98" i="6"/>
  <c r="W98" i="6"/>
  <c r="X98" i="6"/>
  <c r="Y98" i="6"/>
  <c r="Z98" i="6"/>
  <c r="AA98" i="6"/>
  <c r="AB98" i="6"/>
  <c r="AC98" i="6"/>
  <c r="AD98" i="6"/>
  <c r="AE98" i="6"/>
  <c r="D99" i="6"/>
  <c r="E99" i="6"/>
  <c r="F99" i="6"/>
  <c r="G99" i="6"/>
  <c r="H99" i="6"/>
  <c r="I99" i="6"/>
  <c r="J99" i="6"/>
  <c r="K99" i="6"/>
  <c r="L99" i="6"/>
  <c r="M99" i="6"/>
  <c r="N99" i="6"/>
  <c r="O99" i="6"/>
  <c r="P99" i="6"/>
  <c r="Q99" i="6"/>
  <c r="R99" i="6"/>
  <c r="S99" i="6"/>
  <c r="T99" i="6"/>
  <c r="U99" i="6"/>
  <c r="V99" i="6"/>
  <c r="W99" i="6"/>
  <c r="X99" i="6"/>
  <c r="Y99" i="6"/>
  <c r="Z99" i="6"/>
  <c r="AA99" i="6"/>
  <c r="AB99" i="6"/>
  <c r="AC99" i="6"/>
  <c r="AD99" i="6"/>
  <c r="AE99" i="6"/>
  <c r="C99" i="6"/>
  <c r="C98" i="6"/>
  <c r="C96" i="6"/>
  <c r="C95" i="6"/>
  <c r="C94" i="6"/>
  <c r="C93" i="6"/>
  <c r="C92" i="6"/>
  <c r="C91" i="6"/>
  <c r="D82" i="6"/>
  <c r="E82" i="6"/>
  <c r="F82" i="6"/>
  <c r="G82" i="6"/>
  <c r="H82" i="6"/>
  <c r="I82" i="6"/>
  <c r="J82" i="6"/>
  <c r="K82" i="6"/>
  <c r="K89" i="6"/>
  <c r="K134" i="13"/>
  <c r="L82" i="6"/>
  <c r="M82" i="6"/>
  <c r="N82" i="6"/>
  <c r="O82" i="6"/>
  <c r="P82" i="6"/>
  <c r="Q82" i="6"/>
  <c r="R82" i="6"/>
  <c r="S82" i="6"/>
  <c r="S89" i="6"/>
  <c r="S134" i="13"/>
  <c r="T82" i="6"/>
  <c r="U82" i="6"/>
  <c r="V82" i="6"/>
  <c r="W82" i="6"/>
  <c r="X82" i="6"/>
  <c r="Y82" i="6"/>
  <c r="Z82" i="6"/>
  <c r="AA82" i="6"/>
  <c r="AB82" i="6"/>
  <c r="AC82" i="6"/>
  <c r="AD82" i="6"/>
  <c r="AE82" i="6"/>
  <c r="D83" i="6"/>
  <c r="E83" i="6"/>
  <c r="F83" i="6"/>
  <c r="G83" i="6"/>
  <c r="H83" i="6"/>
  <c r="I83" i="6"/>
  <c r="J83" i="6"/>
  <c r="K83" i="6"/>
  <c r="L83" i="6"/>
  <c r="M83" i="6"/>
  <c r="N83" i="6"/>
  <c r="O83" i="6"/>
  <c r="P83" i="6"/>
  <c r="Q83" i="6"/>
  <c r="R83" i="6"/>
  <c r="S83" i="6"/>
  <c r="T83" i="6"/>
  <c r="U83" i="6"/>
  <c r="V83" i="6"/>
  <c r="W83" i="6"/>
  <c r="X83" i="6"/>
  <c r="Y83" i="6"/>
  <c r="Z83" i="6"/>
  <c r="AA83" i="6"/>
  <c r="AA89" i="6"/>
  <c r="AA134" i="13"/>
  <c r="AB83" i="6"/>
  <c r="AC83" i="6"/>
  <c r="AD83" i="6"/>
  <c r="AE83" i="6"/>
  <c r="D84" i="6"/>
  <c r="E84" i="6"/>
  <c r="F84" i="6"/>
  <c r="G84" i="6"/>
  <c r="H84" i="6"/>
  <c r="I84" i="6"/>
  <c r="J84" i="6"/>
  <c r="K84" i="6"/>
  <c r="L84" i="6"/>
  <c r="M84" i="6"/>
  <c r="N84" i="6"/>
  <c r="O84" i="6"/>
  <c r="P84" i="6"/>
  <c r="Q84" i="6"/>
  <c r="R84" i="6"/>
  <c r="S84" i="6"/>
  <c r="T84" i="6"/>
  <c r="U84" i="6"/>
  <c r="V84" i="6"/>
  <c r="W84" i="6"/>
  <c r="X84" i="6"/>
  <c r="Y84" i="6"/>
  <c r="Z84" i="6"/>
  <c r="AA84" i="6"/>
  <c r="AB84" i="6"/>
  <c r="AC84" i="6"/>
  <c r="AD84" i="6"/>
  <c r="AE84" i="6"/>
  <c r="D85" i="6"/>
  <c r="E85" i="6"/>
  <c r="F85" i="6"/>
  <c r="G85" i="6"/>
  <c r="H85" i="6"/>
  <c r="I85" i="6"/>
  <c r="J85" i="6"/>
  <c r="K85" i="6"/>
  <c r="L85" i="6"/>
  <c r="M85" i="6"/>
  <c r="N85" i="6"/>
  <c r="O85" i="6"/>
  <c r="P85" i="6"/>
  <c r="Q85" i="6"/>
  <c r="R85" i="6"/>
  <c r="S85" i="6"/>
  <c r="T85" i="6"/>
  <c r="U85" i="6"/>
  <c r="V85" i="6"/>
  <c r="W85" i="6"/>
  <c r="X85" i="6"/>
  <c r="Y85" i="6"/>
  <c r="Z85" i="6"/>
  <c r="AA85" i="6"/>
  <c r="AB85" i="6"/>
  <c r="AC85" i="6"/>
  <c r="AD85" i="6"/>
  <c r="AE85" i="6"/>
  <c r="D86" i="6"/>
  <c r="E86" i="6"/>
  <c r="F86" i="6"/>
  <c r="G86" i="6"/>
  <c r="H86" i="6"/>
  <c r="I86" i="6"/>
  <c r="J86" i="6"/>
  <c r="K86" i="6"/>
  <c r="L86" i="6"/>
  <c r="M86" i="6"/>
  <c r="N86" i="6"/>
  <c r="O86" i="6"/>
  <c r="P86" i="6"/>
  <c r="Q86" i="6"/>
  <c r="R86" i="6"/>
  <c r="S86" i="6"/>
  <c r="T86" i="6"/>
  <c r="U86" i="6"/>
  <c r="V86" i="6"/>
  <c r="W86" i="6"/>
  <c r="X86" i="6"/>
  <c r="Y86" i="6"/>
  <c r="Z86" i="6"/>
  <c r="AA86" i="6"/>
  <c r="AB86" i="6"/>
  <c r="AC86" i="6"/>
  <c r="AD86" i="6"/>
  <c r="AE86" i="6"/>
  <c r="D87" i="6"/>
  <c r="E87" i="6"/>
  <c r="F87" i="6"/>
  <c r="G87" i="6"/>
  <c r="H87" i="6"/>
  <c r="I87" i="6"/>
  <c r="J87" i="6"/>
  <c r="K87" i="6"/>
  <c r="L87" i="6"/>
  <c r="M87" i="6"/>
  <c r="N87" i="6"/>
  <c r="O87" i="6"/>
  <c r="P87" i="6"/>
  <c r="Q87" i="6"/>
  <c r="R87" i="6"/>
  <c r="S87" i="6"/>
  <c r="T87" i="6"/>
  <c r="U87" i="6"/>
  <c r="V87" i="6"/>
  <c r="W87" i="6"/>
  <c r="X87" i="6"/>
  <c r="Y87" i="6"/>
  <c r="Z87" i="6"/>
  <c r="AA87" i="6"/>
  <c r="AB87" i="6"/>
  <c r="AC87" i="6"/>
  <c r="AD87" i="6"/>
  <c r="AE87" i="6"/>
  <c r="D88" i="6"/>
  <c r="E88" i="6"/>
  <c r="F88" i="6"/>
  <c r="G88" i="6"/>
  <c r="H88" i="6"/>
  <c r="I88" i="6"/>
  <c r="J88" i="6"/>
  <c r="K88" i="6"/>
  <c r="L88" i="6"/>
  <c r="M88" i="6"/>
  <c r="N88" i="6"/>
  <c r="O88" i="6"/>
  <c r="P88" i="6"/>
  <c r="Q88" i="6"/>
  <c r="R88" i="6"/>
  <c r="S88" i="6"/>
  <c r="T88" i="6"/>
  <c r="U88" i="6"/>
  <c r="V88" i="6"/>
  <c r="W88" i="6"/>
  <c r="X88" i="6"/>
  <c r="Y88" i="6"/>
  <c r="Z88" i="6"/>
  <c r="AA88" i="6"/>
  <c r="AB88" i="6"/>
  <c r="AC88" i="6"/>
  <c r="AD88" i="6"/>
  <c r="AE88" i="6"/>
  <c r="C88" i="6"/>
  <c r="C87" i="6"/>
  <c r="C86" i="6"/>
  <c r="C85" i="6"/>
  <c r="C84" i="6"/>
  <c r="C83" i="6"/>
  <c r="C82" i="6"/>
  <c r="D75" i="6"/>
  <c r="E75" i="6"/>
  <c r="F75" i="6"/>
  <c r="G75" i="6"/>
  <c r="H75" i="6"/>
  <c r="I75" i="6"/>
  <c r="J75" i="6"/>
  <c r="K75" i="6"/>
  <c r="L75" i="6"/>
  <c r="M75" i="6"/>
  <c r="N75" i="6"/>
  <c r="O75" i="6"/>
  <c r="P75" i="6"/>
  <c r="Q75" i="6"/>
  <c r="R75" i="6"/>
  <c r="S75" i="6"/>
  <c r="T75" i="6"/>
  <c r="U75" i="6"/>
  <c r="V75" i="6"/>
  <c r="W75" i="6"/>
  <c r="X75" i="6"/>
  <c r="Y75" i="6"/>
  <c r="Z75" i="6"/>
  <c r="AA75" i="6"/>
  <c r="AB75" i="6"/>
  <c r="AC75" i="6"/>
  <c r="AD75" i="6"/>
  <c r="AE75" i="6"/>
  <c r="D76" i="6"/>
  <c r="E76" i="6"/>
  <c r="F76" i="6"/>
  <c r="G76" i="6"/>
  <c r="H76" i="6"/>
  <c r="I76" i="6"/>
  <c r="J76" i="6"/>
  <c r="K76" i="6"/>
  <c r="L76" i="6"/>
  <c r="M76" i="6"/>
  <c r="N76" i="6"/>
  <c r="O76" i="6"/>
  <c r="P76" i="6"/>
  <c r="Q76" i="6"/>
  <c r="R76" i="6"/>
  <c r="S76" i="6"/>
  <c r="T76" i="6"/>
  <c r="U76" i="6"/>
  <c r="V76" i="6"/>
  <c r="W76" i="6"/>
  <c r="X76" i="6"/>
  <c r="Y76" i="6"/>
  <c r="Z76" i="6"/>
  <c r="AA76" i="6"/>
  <c r="AB76" i="6"/>
  <c r="AC76" i="6"/>
  <c r="AD76" i="6"/>
  <c r="AE76" i="6"/>
  <c r="D77" i="6"/>
  <c r="E77" i="6"/>
  <c r="F77" i="6"/>
  <c r="G77" i="6"/>
  <c r="H77" i="6"/>
  <c r="I77" i="6"/>
  <c r="J77" i="6"/>
  <c r="K77" i="6"/>
  <c r="L77" i="6"/>
  <c r="M77" i="6"/>
  <c r="N77" i="6"/>
  <c r="O77" i="6"/>
  <c r="P77" i="6"/>
  <c r="Q77" i="6"/>
  <c r="R77" i="6"/>
  <c r="S77" i="6"/>
  <c r="T77" i="6"/>
  <c r="U77" i="6"/>
  <c r="V77" i="6"/>
  <c r="W77" i="6"/>
  <c r="X77" i="6"/>
  <c r="Y77" i="6"/>
  <c r="Z77" i="6"/>
  <c r="AA77" i="6"/>
  <c r="AB77" i="6"/>
  <c r="AC77" i="6"/>
  <c r="AD77" i="6"/>
  <c r="AE77" i="6"/>
  <c r="D78" i="6"/>
  <c r="E78" i="6"/>
  <c r="F78" i="6"/>
  <c r="G78" i="6"/>
  <c r="H78" i="6"/>
  <c r="I78" i="6"/>
  <c r="J78" i="6"/>
  <c r="K78" i="6"/>
  <c r="L78" i="6"/>
  <c r="M78" i="6"/>
  <c r="N78" i="6"/>
  <c r="O78" i="6"/>
  <c r="P78" i="6"/>
  <c r="Q78" i="6"/>
  <c r="R78" i="6"/>
  <c r="S78" i="6"/>
  <c r="T78" i="6"/>
  <c r="U78" i="6"/>
  <c r="V78" i="6"/>
  <c r="W78" i="6"/>
  <c r="X78" i="6"/>
  <c r="Y78" i="6"/>
  <c r="Z78" i="6"/>
  <c r="AA78" i="6"/>
  <c r="AB78" i="6"/>
  <c r="AC78" i="6"/>
  <c r="AD78" i="6"/>
  <c r="AE78" i="6"/>
  <c r="D79" i="6"/>
  <c r="E79" i="6"/>
  <c r="F79" i="6"/>
  <c r="G79" i="6"/>
  <c r="H79" i="6"/>
  <c r="I79" i="6"/>
  <c r="J79" i="6"/>
  <c r="K79" i="6"/>
  <c r="L79" i="6"/>
  <c r="M79" i="6"/>
  <c r="N79" i="6"/>
  <c r="O79" i="6"/>
  <c r="P79" i="6"/>
  <c r="Q79" i="6"/>
  <c r="R79" i="6"/>
  <c r="S79" i="6"/>
  <c r="T79" i="6"/>
  <c r="U79" i="6"/>
  <c r="V79" i="6"/>
  <c r="W79" i="6"/>
  <c r="X79" i="6"/>
  <c r="Y79" i="6"/>
  <c r="Z79" i="6"/>
  <c r="AA79" i="6"/>
  <c r="AB79" i="6"/>
  <c r="AC79" i="6"/>
  <c r="AD79" i="6"/>
  <c r="AE79" i="6"/>
  <c r="C79" i="6"/>
  <c r="C78" i="6"/>
  <c r="C77" i="6"/>
  <c r="C76" i="6"/>
  <c r="C75" i="6"/>
  <c r="D67" i="6"/>
  <c r="E67" i="6"/>
  <c r="F67" i="6"/>
  <c r="G67" i="6"/>
  <c r="H67" i="6"/>
  <c r="I67" i="6"/>
  <c r="J67" i="6"/>
  <c r="K67" i="6"/>
  <c r="K73" i="6"/>
  <c r="L67" i="6"/>
  <c r="M67" i="6"/>
  <c r="N67" i="6"/>
  <c r="O67" i="6"/>
  <c r="P67" i="6"/>
  <c r="Q67" i="6"/>
  <c r="R67" i="6"/>
  <c r="S67" i="6"/>
  <c r="S73" i="6"/>
  <c r="T67" i="6"/>
  <c r="U67" i="6"/>
  <c r="V67" i="6"/>
  <c r="W67" i="6"/>
  <c r="X67" i="6"/>
  <c r="Y67" i="6"/>
  <c r="Z67" i="6"/>
  <c r="AA67" i="6"/>
  <c r="AA73" i="6"/>
  <c r="AB67" i="6"/>
  <c r="AC67" i="6"/>
  <c r="AD67" i="6"/>
  <c r="AE67" i="6"/>
  <c r="D68" i="6"/>
  <c r="E68" i="6"/>
  <c r="F68" i="6"/>
  <c r="G68" i="6"/>
  <c r="H68" i="6"/>
  <c r="I68" i="6"/>
  <c r="J68" i="6"/>
  <c r="K68" i="6"/>
  <c r="L68" i="6"/>
  <c r="M68" i="6"/>
  <c r="N68" i="6"/>
  <c r="O68" i="6"/>
  <c r="P68" i="6"/>
  <c r="Q68" i="6"/>
  <c r="R68" i="6"/>
  <c r="S68" i="6"/>
  <c r="T68" i="6"/>
  <c r="U68" i="6"/>
  <c r="V68" i="6"/>
  <c r="W68" i="6"/>
  <c r="X68" i="6"/>
  <c r="Y68" i="6"/>
  <c r="Z68" i="6"/>
  <c r="AA68" i="6"/>
  <c r="AB68" i="6"/>
  <c r="AC68" i="6"/>
  <c r="AD68" i="6"/>
  <c r="AE68" i="6"/>
  <c r="D69" i="6"/>
  <c r="E69" i="6"/>
  <c r="F69" i="6"/>
  <c r="G69" i="6"/>
  <c r="H69" i="6"/>
  <c r="I69" i="6"/>
  <c r="J69" i="6"/>
  <c r="K69" i="6"/>
  <c r="L69" i="6"/>
  <c r="M69" i="6"/>
  <c r="N69" i="6"/>
  <c r="O69" i="6"/>
  <c r="P69" i="6"/>
  <c r="Q69" i="6"/>
  <c r="R69" i="6"/>
  <c r="S69" i="6"/>
  <c r="T69" i="6"/>
  <c r="U69" i="6"/>
  <c r="V69" i="6"/>
  <c r="W69" i="6"/>
  <c r="X69" i="6"/>
  <c r="Y69" i="6"/>
  <c r="Z69" i="6"/>
  <c r="AA69" i="6"/>
  <c r="AB69" i="6"/>
  <c r="AC69" i="6"/>
  <c r="AD69" i="6"/>
  <c r="AE69" i="6"/>
  <c r="D70" i="6"/>
  <c r="E70" i="6"/>
  <c r="F70" i="6"/>
  <c r="G70" i="6"/>
  <c r="H70" i="6"/>
  <c r="I70" i="6"/>
  <c r="J70" i="6"/>
  <c r="K70" i="6"/>
  <c r="L70" i="6"/>
  <c r="M70" i="6"/>
  <c r="N70" i="6"/>
  <c r="O70" i="6"/>
  <c r="P70" i="6"/>
  <c r="Q70" i="6"/>
  <c r="R70" i="6"/>
  <c r="S70" i="6"/>
  <c r="T70" i="6"/>
  <c r="U70" i="6"/>
  <c r="V70" i="6"/>
  <c r="W70" i="6"/>
  <c r="X70" i="6"/>
  <c r="Y70" i="6"/>
  <c r="Z70" i="6"/>
  <c r="AA70" i="6"/>
  <c r="AB70" i="6"/>
  <c r="AC70" i="6"/>
  <c r="AD70" i="6"/>
  <c r="AE70" i="6"/>
  <c r="D71" i="6"/>
  <c r="E71" i="6"/>
  <c r="F71" i="6"/>
  <c r="G71" i="6"/>
  <c r="H71" i="6"/>
  <c r="I71" i="6"/>
  <c r="J71" i="6"/>
  <c r="K71" i="6"/>
  <c r="L71" i="6"/>
  <c r="M71" i="6"/>
  <c r="N71" i="6"/>
  <c r="O71" i="6"/>
  <c r="P71" i="6"/>
  <c r="Q71" i="6"/>
  <c r="R71" i="6"/>
  <c r="S71" i="6"/>
  <c r="T71" i="6"/>
  <c r="U71" i="6"/>
  <c r="V71" i="6"/>
  <c r="W71" i="6"/>
  <c r="X71" i="6"/>
  <c r="Y71" i="6"/>
  <c r="Z71" i="6"/>
  <c r="AA71" i="6"/>
  <c r="AB71" i="6"/>
  <c r="AC71" i="6"/>
  <c r="AD71" i="6"/>
  <c r="AE71" i="6"/>
  <c r="D72" i="6"/>
  <c r="E72" i="6"/>
  <c r="F72" i="6"/>
  <c r="G72" i="6"/>
  <c r="H72" i="6"/>
  <c r="I72" i="6"/>
  <c r="J72" i="6"/>
  <c r="K72" i="6"/>
  <c r="L72" i="6"/>
  <c r="M72" i="6"/>
  <c r="N72" i="6"/>
  <c r="O72" i="6"/>
  <c r="P72" i="6"/>
  <c r="Q72" i="6"/>
  <c r="R72" i="6"/>
  <c r="S72" i="6"/>
  <c r="T72" i="6"/>
  <c r="U72" i="6"/>
  <c r="V72" i="6"/>
  <c r="W72" i="6"/>
  <c r="X72" i="6"/>
  <c r="Y72" i="6"/>
  <c r="Z72" i="6"/>
  <c r="AA72" i="6"/>
  <c r="AB72" i="6"/>
  <c r="AC72" i="6"/>
  <c r="AD72" i="6"/>
  <c r="AE72" i="6"/>
  <c r="C72" i="6"/>
  <c r="C71" i="6"/>
  <c r="C70" i="6"/>
  <c r="C69" i="6"/>
  <c r="C68" i="6"/>
  <c r="C67" i="6"/>
  <c r="C73" i="6"/>
  <c r="I73" i="6"/>
  <c r="M89" i="6"/>
  <c r="U100" i="6"/>
  <c r="AE73" i="8"/>
  <c r="AE118" i="13"/>
  <c r="AE100" i="8"/>
  <c r="Y73" i="6"/>
  <c r="Y120" i="13"/>
  <c r="E89" i="6"/>
  <c r="M100" i="6"/>
  <c r="G73" i="8"/>
  <c r="W100" i="8"/>
  <c r="Q73" i="6"/>
  <c r="U89" i="6"/>
  <c r="O73" i="8"/>
  <c r="O100" i="8"/>
  <c r="O139" i="13"/>
  <c r="AD80" i="6"/>
  <c r="S73" i="8"/>
  <c r="S118" i="13"/>
  <c r="K73" i="8"/>
  <c r="K118" i="13"/>
  <c r="AC89" i="6"/>
  <c r="AC100" i="6"/>
  <c r="E100" i="6"/>
  <c r="E141" i="13"/>
  <c r="AA73" i="8"/>
  <c r="AA118" i="13"/>
  <c r="W73" i="8"/>
  <c r="G100" i="8"/>
  <c r="AB89" i="6"/>
  <c r="H100" i="6"/>
  <c r="AD73" i="8"/>
  <c r="N73" i="8"/>
  <c r="F73" i="8"/>
  <c r="V100" i="8"/>
  <c r="N100" i="8"/>
  <c r="W73" i="6"/>
  <c r="O73" i="6"/>
  <c r="G73" i="6"/>
  <c r="C100" i="6"/>
  <c r="C141" i="13"/>
  <c r="AA100" i="6"/>
  <c r="S100" i="6"/>
  <c r="S103" i="6"/>
  <c r="K100" i="6"/>
  <c r="C73" i="8"/>
  <c r="AC73" i="8"/>
  <c r="U73" i="8"/>
  <c r="U103" i="8"/>
  <c r="M73" i="8"/>
  <c r="E73" i="8"/>
  <c r="E103" i="8"/>
  <c r="AC100" i="8"/>
  <c r="U100" i="8"/>
  <c r="U139" i="13"/>
  <c r="M100" i="8"/>
  <c r="E100" i="8"/>
  <c r="V73" i="8"/>
  <c r="AD100" i="8"/>
  <c r="F100" i="8"/>
  <c r="AE73" i="6"/>
  <c r="AD73" i="6"/>
  <c r="AD120" i="13"/>
  <c r="V73" i="6"/>
  <c r="N73" i="6"/>
  <c r="N120" i="13"/>
  <c r="F73" i="6"/>
  <c r="F120" i="13"/>
  <c r="Z89" i="6"/>
  <c r="Z134" i="13"/>
  <c r="R89" i="6"/>
  <c r="J89" i="6"/>
  <c r="Z100" i="6"/>
  <c r="R100" i="6"/>
  <c r="J100" i="6"/>
  <c r="AB73" i="8"/>
  <c r="T73" i="8"/>
  <c r="T103" i="8"/>
  <c r="L73" i="8"/>
  <c r="D73" i="8"/>
  <c r="AB100" i="8"/>
  <c r="T100" i="8"/>
  <c r="L100" i="8"/>
  <c r="D100" i="8"/>
  <c r="P73" i="6"/>
  <c r="L89" i="6"/>
  <c r="X100" i="6"/>
  <c r="U73" i="6"/>
  <c r="V80" i="6"/>
  <c r="V127" i="13"/>
  <c r="Y89" i="6"/>
  <c r="Y134" i="13"/>
  <c r="Q89" i="6"/>
  <c r="Q134" i="13"/>
  <c r="I89" i="6"/>
  <c r="Y100" i="6"/>
  <c r="Q100" i="6"/>
  <c r="I100" i="6"/>
  <c r="C100" i="8"/>
  <c r="AA100" i="8"/>
  <c r="S100" i="8"/>
  <c r="K100" i="8"/>
  <c r="K139" i="13"/>
  <c r="C70" i="10"/>
  <c r="AB73" i="6"/>
  <c r="AB103" i="6"/>
  <c r="T73" i="6"/>
  <c r="T120" i="13"/>
  <c r="L73" i="6"/>
  <c r="D73" i="6"/>
  <c r="AC80" i="6"/>
  <c r="U80" i="6"/>
  <c r="U127" i="13"/>
  <c r="M80" i="6"/>
  <c r="E80" i="6"/>
  <c r="X89" i="6"/>
  <c r="P89" i="6"/>
  <c r="P134" i="13"/>
  <c r="H89" i="6"/>
  <c r="AB100" i="6"/>
  <c r="T100" i="6"/>
  <c r="L100" i="6"/>
  <c r="D100" i="6"/>
  <c r="C89" i="8"/>
  <c r="Z73" i="8"/>
  <c r="Z118" i="13"/>
  <c r="R73" i="8"/>
  <c r="J73" i="8"/>
  <c r="Z100" i="8"/>
  <c r="R100" i="8"/>
  <c r="J100" i="8"/>
  <c r="H73" i="6"/>
  <c r="D89" i="6"/>
  <c r="D103" i="6"/>
  <c r="M73" i="6"/>
  <c r="N80" i="6"/>
  <c r="C80" i="6"/>
  <c r="T80" i="6"/>
  <c r="T127" i="13"/>
  <c r="AE89" i="6"/>
  <c r="G89" i="6"/>
  <c r="Q73" i="8"/>
  <c r="X73" i="6"/>
  <c r="T89" i="6"/>
  <c r="P100" i="6"/>
  <c r="AC73" i="6"/>
  <c r="AC103" i="6"/>
  <c r="E73" i="6"/>
  <c r="E120" i="13"/>
  <c r="F80" i="6"/>
  <c r="AB80" i="6"/>
  <c r="D80" i="6"/>
  <c r="W89" i="6"/>
  <c r="W134" i="13"/>
  <c r="O89" i="6"/>
  <c r="Y73" i="8"/>
  <c r="Y103" i="8"/>
  <c r="I73" i="8"/>
  <c r="Y100" i="8"/>
  <c r="Y139" i="13"/>
  <c r="Q100" i="8"/>
  <c r="I100" i="8"/>
  <c r="Z73" i="6"/>
  <c r="R73" i="6"/>
  <c r="J73" i="6"/>
  <c r="C89" i="6"/>
  <c r="AD89" i="6"/>
  <c r="V89" i="6"/>
  <c r="V134" i="13"/>
  <c r="N89" i="6"/>
  <c r="N134" i="13"/>
  <c r="F89" i="6"/>
  <c r="AD100" i="6"/>
  <c r="V100" i="6"/>
  <c r="N100" i="6"/>
  <c r="F100" i="6"/>
  <c r="F141" i="13"/>
  <c r="X73" i="8"/>
  <c r="P73" i="8"/>
  <c r="H73" i="8"/>
  <c r="H118" i="13"/>
  <c r="O118" i="13"/>
  <c r="G139" i="13"/>
  <c r="AD118" i="13"/>
  <c r="V118" i="13"/>
  <c r="N118" i="13"/>
  <c r="F118" i="13"/>
  <c r="AD139" i="13"/>
  <c r="V139" i="13"/>
  <c r="N139" i="13"/>
  <c r="F139" i="13"/>
  <c r="G118" i="13"/>
  <c r="W139" i="13"/>
  <c r="C118" i="13"/>
  <c r="AC118" i="13"/>
  <c r="M118" i="13"/>
  <c r="E118" i="13"/>
  <c r="AC139" i="13"/>
  <c r="M139" i="13"/>
  <c r="E139" i="13"/>
  <c r="W118" i="13"/>
  <c r="AB118" i="13"/>
  <c r="L118" i="13"/>
  <c r="D118" i="13"/>
  <c r="AB139" i="13"/>
  <c r="T139" i="13"/>
  <c r="L139" i="13"/>
  <c r="D139" i="13"/>
  <c r="C139" i="13"/>
  <c r="AA139" i="13"/>
  <c r="S139" i="13"/>
  <c r="J118" i="13"/>
  <c r="Z139" i="13"/>
  <c r="R139" i="13"/>
  <c r="J139" i="13"/>
  <c r="I118" i="13"/>
  <c r="Q139" i="13"/>
  <c r="I139" i="13"/>
  <c r="AE139" i="13"/>
  <c r="Q118" i="13"/>
  <c r="X118" i="13"/>
  <c r="P118" i="13"/>
  <c r="N80" i="8"/>
  <c r="N125" i="13"/>
  <c r="AC80" i="8"/>
  <c r="AC125" i="13"/>
  <c r="U80" i="8"/>
  <c r="U125" i="13"/>
  <c r="M80" i="8"/>
  <c r="M125" i="13"/>
  <c r="E80" i="8"/>
  <c r="E125" i="13"/>
  <c r="Y89" i="8"/>
  <c r="Q89" i="8"/>
  <c r="I89" i="8"/>
  <c r="R89" i="8"/>
  <c r="AB80" i="8"/>
  <c r="AB125" i="13"/>
  <c r="T80" i="8"/>
  <c r="T125" i="13"/>
  <c r="L80" i="8"/>
  <c r="L125" i="13"/>
  <c r="D80" i="8"/>
  <c r="D125" i="13"/>
  <c r="X89" i="8"/>
  <c r="P89" i="8"/>
  <c r="H89" i="8"/>
  <c r="F80" i="8"/>
  <c r="F125" i="13"/>
  <c r="J89" i="8"/>
  <c r="AA80" i="8"/>
  <c r="AA125" i="13"/>
  <c r="S80" i="8"/>
  <c r="S125" i="13"/>
  <c r="K80" i="8"/>
  <c r="K125" i="13"/>
  <c r="AE89" i="8"/>
  <c r="W89" i="8"/>
  <c r="O89" i="8"/>
  <c r="G89" i="8"/>
  <c r="Z80" i="8"/>
  <c r="Z125" i="13"/>
  <c r="R80" i="8"/>
  <c r="R125" i="13"/>
  <c r="J80" i="8"/>
  <c r="J125" i="13"/>
  <c r="AD89" i="8"/>
  <c r="V89" i="8"/>
  <c r="N89" i="8"/>
  <c r="F89" i="8"/>
  <c r="AD80" i="8"/>
  <c r="AD125" i="13"/>
  <c r="Y80" i="8"/>
  <c r="Y125" i="13"/>
  <c r="Q80" i="8"/>
  <c r="Q125" i="13"/>
  <c r="I80" i="8"/>
  <c r="I125" i="13"/>
  <c r="AC89" i="8"/>
  <c r="U89" i="8"/>
  <c r="M89" i="8"/>
  <c r="E89" i="8"/>
  <c r="V80" i="8"/>
  <c r="V125" i="13"/>
  <c r="X80" i="8"/>
  <c r="X125" i="13"/>
  <c r="P80" i="8"/>
  <c r="P125" i="13"/>
  <c r="H80" i="8"/>
  <c r="H125" i="13"/>
  <c r="AB89" i="8"/>
  <c r="T89" i="8"/>
  <c r="L89" i="8"/>
  <c r="D89" i="8"/>
  <c r="C132" i="13"/>
  <c r="Z89" i="8"/>
  <c r="AE80" i="8"/>
  <c r="AE125" i="13"/>
  <c r="W80" i="8"/>
  <c r="W125" i="13"/>
  <c r="O80" i="8"/>
  <c r="O125" i="13"/>
  <c r="G80" i="8"/>
  <c r="G125" i="13"/>
  <c r="AA89" i="8"/>
  <c r="S89" i="8"/>
  <c r="K89" i="8"/>
  <c r="K103" i="8"/>
  <c r="V141" i="13"/>
  <c r="Q120" i="13"/>
  <c r="I120" i="13"/>
  <c r="AC134" i="13"/>
  <c r="U134" i="13"/>
  <c r="M134" i="13"/>
  <c r="E134" i="13"/>
  <c r="AC141" i="13"/>
  <c r="U141" i="13"/>
  <c r="M141" i="13"/>
  <c r="X120" i="13"/>
  <c r="P120" i="13"/>
  <c r="H120" i="13"/>
  <c r="T134" i="13"/>
  <c r="L134" i="13"/>
  <c r="D134" i="13"/>
  <c r="X141" i="13"/>
  <c r="P141" i="13"/>
  <c r="H141" i="13"/>
  <c r="J120" i="13"/>
  <c r="C127" i="13"/>
  <c r="D127" i="13"/>
  <c r="N141" i="13"/>
  <c r="W120" i="13"/>
  <c r="O120" i="13"/>
  <c r="O103" i="6"/>
  <c r="G120" i="13"/>
  <c r="K141" i="13"/>
  <c r="AD103" i="6"/>
  <c r="V120" i="13"/>
  <c r="V103" i="6"/>
  <c r="R134" i="13"/>
  <c r="J134" i="13"/>
  <c r="Z141" i="13"/>
  <c r="R141" i="13"/>
  <c r="J141" i="13"/>
  <c r="R120" i="13"/>
  <c r="AE120" i="13"/>
  <c r="AC120" i="13"/>
  <c r="U120" i="13"/>
  <c r="U103" i="6"/>
  <c r="M120" i="13"/>
  <c r="M103" i="6"/>
  <c r="N127" i="13"/>
  <c r="F127" i="13"/>
  <c r="I134" i="13"/>
  <c r="Y141" i="13"/>
  <c r="Q141" i="13"/>
  <c r="I141" i="13"/>
  <c r="L120" i="13"/>
  <c r="L103" i="6"/>
  <c r="AC127" i="13"/>
  <c r="E127" i="13"/>
  <c r="H134" i="13"/>
  <c r="AB141" i="13"/>
  <c r="T141" i="13"/>
  <c r="L141" i="13"/>
  <c r="D141" i="13"/>
  <c r="AB127" i="13"/>
  <c r="AE134" i="13"/>
  <c r="O134" i="13"/>
  <c r="G134" i="13"/>
  <c r="D120" i="13"/>
  <c r="M127" i="13"/>
  <c r="Z120" i="13"/>
  <c r="C134" i="13"/>
  <c r="AD134" i="13"/>
  <c r="AD141" i="13"/>
  <c r="L127" i="13"/>
  <c r="Z80" i="6"/>
  <c r="R80" i="6"/>
  <c r="R103" i="6"/>
  <c r="J80" i="6"/>
  <c r="J103" i="6"/>
  <c r="K120" i="13"/>
  <c r="Y80" i="6"/>
  <c r="Q80" i="6"/>
  <c r="I80" i="6"/>
  <c r="S80" i="6"/>
  <c r="C120" i="13"/>
  <c r="C103" i="6"/>
  <c r="X80" i="6"/>
  <c r="X103" i="6"/>
  <c r="P80" i="6"/>
  <c r="H80" i="6"/>
  <c r="H103" i="6"/>
  <c r="AA80" i="6"/>
  <c r="AD127" i="13"/>
  <c r="AE80" i="6"/>
  <c r="AE103" i="6"/>
  <c r="W80" i="6"/>
  <c r="O80" i="6"/>
  <c r="G80" i="6"/>
  <c r="G103" i="6"/>
  <c r="S120" i="13"/>
  <c r="K80" i="6"/>
  <c r="AA120" i="13"/>
  <c r="C77" i="10"/>
  <c r="C97" i="10"/>
  <c r="C102" i="10"/>
  <c r="C86" i="10"/>
  <c r="F103" i="8"/>
  <c r="AB103" i="8"/>
  <c r="D103" i="8"/>
  <c r="V103" i="8"/>
  <c r="Q103" i="8"/>
  <c r="C103" i="8"/>
  <c r="W103" i="8"/>
  <c r="R118" i="13"/>
  <c r="T118" i="13"/>
  <c r="AE103" i="8"/>
  <c r="I103" i="8"/>
  <c r="AA103" i="8"/>
  <c r="M103" i="8"/>
  <c r="F134" i="13"/>
  <c r="X134" i="13"/>
  <c r="F103" i="6"/>
  <c r="AA141" i="13"/>
  <c r="Z103" i="8"/>
  <c r="G103" i="8"/>
  <c r="AA103" i="6"/>
  <c r="Q103" i="6"/>
  <c r="S103" i="8"/>
  <c r="S141" i="13"/>
  <c r="AB134" i="13"/>
  <c r="T103" i="6"/>
  <c r="H103" i="8"/>
  <c r="N103" i="8"/>
  <c r="L103" i="8"/>
  <c r="AB120" i="13"/>
  <c r="J103" i="8"/>
  <c r="E103" i="6"/>
  <c r="N103" i="6"/>
  <c r="Y118" i="13"/>
  <c r="U118" i="13"/>
  <c r="AD103" i="8"/>
  <c r="O103" i="8"/>
  <c r="X103" i="8"/>
  <c r="K132" i="13"/>
  <c r="AC132" i="13"/>
  <c r="F132" i="13"/>
  <c r="O132" i="13"/>
  <c r="H132" i="13"/>
  <c r="R132" i="13"/>
  <c r="R103" i="8"/>
  <c r="S132" i="13"/>
  <c r="N132" i="13"/>
  <c r="W132" i="13"/>
  <c r="P132" i="13"/>
  <c r="I132" i="13"/>
  <c r="AA132" i="13"/>
  <c r="D132" i="13"/>
  <c r="V132" i="13"/>
  <c r="AE132" i="13"/>
  <c r="X132" i="13"/>
  <c r="Q132" i="13"/>
  <c r="P103" i="8"/>
  <c r="L132" i="13"/>
  <c r="AD132" i="13"/>
  <c r="Y132" i="13"/>
  <c r="T132" i="13"/>
  <c r="Z132" i="13"/>
  <c r="G132" i="13"/>
  <c r="AC103" i="8"/>
  <c r="AB132" i="13"/>
  <c r="E132" i="13"/>
  <c r="U132" i="13"/>
  <c r="M132" i="13"/>
  <c r="J132" i="13"/>
  <c r="W127" i="13"/>
  <c r="I127" i="13"/>
  <c r="AE127" i="13"/>
  <c r="Q127" i="13"/>
  <c r="K127" i="13"/>
  <c r="Y127" i="13"/>
  <c r="X127" i="13"/>
  <c r="S127" i="13"/>
  <c r="K103" i="6"/>
  <c r="W103" i="6"/>
  <c r="Y103" i="6"/>
  <c r="AA127" i="13"/>
  <c r="J127" i="13"/>
  <c r="I103" i="6"/>
  <c r="G127" i="13"/>
  <c r="H127" i="13"/>
  <c r="R127" i="13"/>
  <c r="O127" i="13"/>
  <c r="P127" i="13"/>
  <c r="Z127" i="13"/>
  <c r="Z103" i="6"/>
  <c r="P103" i="6"/>
  <c r="D90" i="5"/>
  <c r="E90" i="5"/>
  <c r="F90" i="5"/>
  <c r="G90" i="5"/>
  <c r="H90" i="5"/>
  <c r="I90" i="5"/>
  <c r="J90" i="5"/>
  <c r="K90" i="5"/>
  <c r="L90" i="5"/>
  <c r="M90" i="5"/>
  <c r="N90" i="5"/>
  <c r="O90" i="5"/>
  <c r="P90" i="5"/>
  <c r="Q90" i="5"/>
  <c r="R90" i="5"/>
  <c r="S90" i="5"/>
  <c r="T90" i="5"/>
  <c r="U90" i="5"/>
  <c r="V90" i="5"/>
  <c r="W90" i="5"/>
  <c r="X90" i="5"/>
  <c r="Y90" i="5"/>
  <c r="Z90" i="5"/>
  <c r="AA90" i="5"/>
  <c r="AB90" i="5"/>
  <c r="AC90" i="5"/>
  <c r="AD90" i="5"/>
  <c r="AE90" i="5"/>
  <c r="D91" i="5"/>
  <c r="E91" i="5"/>
  <c r="F91" i="5"/>
  <c r="G91" i="5"/>
  <c r="H91" i="5"/>
  <c r="I91" i="5"/>
  <c r="J91" i="5"/>
  <c r="K91" i="5"/>
  <c r="L91" i="5"/>
  <c r="M91" i="5"/>
  <c r="N91" i="5"/>
  <c r="O91" i="5"/>
  <c r="P91" i="5"/>
  <c r="Q91" i="5"/>
  <c r="R91" i="5"/>
  <c r="S91" i="5"/>
  <c r="T91" i="5"/>
  <c r="U91" i="5"/>
  <c r="V91" i="5"/>
  <c r="W91" i="5"/>
  <c r="X91" i="5"/>
  <c r="Y91" i="5"/>
  <c r="Z91" i="5"/>
  <c r="AA91" i="5"/>
  <c r="AB91" i="5"/>
  <c r="AC91" i="5"/>
  <c r="AD91" i="5"/>
  <c r="AE91" i="5"/>
  <c r="D92" i="5"/>
  <c r="E92" i="5"/>
  <c r="F92" i="5"/>
  <c r="G92" i="5"/>
  <c r="H92" i="5"/>
  <c r="I92" i="5"/>
  <c r="J92" i="5"/>
  <c r="K92" i="5"/>
  <c r="L92" i="5"/>
  <c r="M92" i="5"/>
  <c r="N92" i="5"/>
  <c r="O92" i="5"/>
  <c r="P92" i="5"/>
  <c r="Q92" i="5"/>
  <c r="R92" i="5"/>
  <c r="S92" i="5"/>
  <c r="T92" i="5"/>
  <c r="U92" i="5"/>
  <c r="V92" i="5"/>
  <c r="W92" i="5"/>
  <c r="X92" i="5"/>
  <c r="Y92" i="5"/>
  <c r="Z92" i="5"/>
  <c r="AA92" i="5"/>
  <c r="AB92" i="5"/>
  <c r="AC92" i="5"/>
  <c r="AD92" i="5"/>
  <c r="AE92" i="5"/>
  <c r="D93" i="5"/>
  <c r="E93" i="5"/>
  <c r="F93" i="5"/>
  <c r="G93" i="5"/>
  <c r="H93" i="5"/>
  <c r="I93" i="5"/>
  <c r="J93" i="5"/>
  <c r="K93" i="5"/>
  <c r="L93" i="5"/>
  <c r="M93" i="5"/>
  <c r="N93" i="5"/>
  <c r="O93" i="5"/>
  <c r="P93" i="5"/>
  <c r="Q93" i="5"/>
  <c r="R93" i="5"/>
  <c r="S93" i="5"/>
  <c r="T93" i="5"/>
  <c r="U93" i="5"/>
  <c r="V93" i="5"/>
  <c r="W93" i="5"/>
  <c r="X93" i="5"/>
  <c r="Y93" i="5"/>
  <c r="Z93" i="5"/>
  <c r="AA93" i="5"/>
  <c r="AB93" i="5"/>
  <c r="AC93" i="5"/>
  <c r="AD93" i="5"/>
  <c r="AE93" i="5"/>
  <c r="D94" i="5"/>
  <c r="E94" i="5"/>
  <c r="F94" i="5"/>
  <c r="G94" i="5"/>
  <c r="H94" i="5"/>
  <c r="I94" i="5"/>
  <c r="J94" i="5"/>
  <c r="K94" i="5"/>
  <c r="L94" i="5"/>
  <c r="M94" i="5"/>
  <c r="N94" i="5"/>
  <c r="O94" i="5"/>
  <c r="P94" i="5"/>
  <c r="Q94" i="5"/>
  <c r="R94" i="5"/>
  <c r="S94" i="5"/>
  <c r="T94" i="5"/>
  <c r="U94" i="5"/>
  <c r="V94" i="5"/>
  <c r="W94" i="5"/>
  <c r="X94" i="5"/>
  <c r="Y94" i="5"/>
  <c r="Z94" i="5"/>
  <c r="AA94" i="5"/>
  <c r="AB94" i="5"/>
  <c r="AC94" i="5"/>
  <c r="AD94" i="5"/>
  <c r="AE94" i="5"/>
  <c r="D95" i="5"/>
  <c r="E95" i="5"/>
  <c r="F95" i="5"/>
  <c r="G95" i="5"/>
  <c r="H95" i="5"/>
  <c r="I95" i="5"/>
  <c r="J95" i="5"/>
  <c r="K95" i="5"/>
  <c r="L95" i="5"/>
  <c r="M95" i="5"/>
  <c r="N95" i="5"/>
  <c r="O95" i="5"/>
  <c r="P95" i="5"/>
  <c r="Q95" i="5"/>
  <c r="R95" i="5"/>
  <c r="S95" i="5"/>
  <c r="T95" i="5"/>
  <c r="U95" i="5"/>
  <c r="V95" i="5"/>
  <c r="W95" i="5"/>
  <c r="X95" i="5"/>
  <c r="Y95" i="5"/>
  <c r="Z95" i="5"/>
  <c r="AA95" i="5"/>
  <c r="AB95" i="5"/>
  <c r="AC95" i="5"/>
  <c r="AD95" i="5"/>
  <c r="AE95" i="5"/>
  <c r="D97" i="5"/>
  <c r="E97" i="5"/>
  <c r="F97" i="5"/>
  <c r="G97" i="5"/>
  <c r="H97" i="5"/>
  <c r="I97" i="5"/>
  <c r="J97" i="5"/>
  <c r="K97" i="5"/>
  <c r="L97" i="5"/>
  <c r="M97" i="5"/>
  <c r="N97" i="5"/>
  <c r="O97" i="5"/>
  <c r="P97" i="5"/>
  <c r="Q97" i="5"/>
  <c r="R97" i="5"/>
  <c r="S97" i="5"/>
  <c r="T97" i="5"/>
  <c r="U97" i="5"/>
  <c r="V97" i="5"/>
  <c r="W97" i="5"/>
  <c r="X97" i="5"/>
  <c r="Y97" i="5"/>
  <c r="Z97" i="5"/>
  <c r="AA97" i="5"/>
  <c r="AB97" i="5"/>
  <c r="AC97" i="5"/>
  <c r="AD97" i="5"/>
  <c r="AE97" i="5"/>
  <c r="D98" i="5"/>
  <c r="E98" i="5"/>
  <c r="F98" i="5"/>
  <c r="G98" i="5"/>
  <c r="H98" i="5"/>
  <c r="I98" i="5"/>
  <c r="J98" i="5"/>
  <c r="K98" i="5"/>
  <c r="L98" i="5"/>
  <c r="M98" i="5"/>
  <c r="N98" i="5"/>
  <c r="O98" i="5"/>
  <c r="P98" i="5"/>
  <c r="Q98" i="5"/>
  <c r="R98" i="5"/>
  <c r="S98" i="5"/>
  <c r="T98" i="5"/>
  <c r="U98" i="5"/>
  <c r="V98" i="5"/>
  <c r="W98" i="5"/>
  <c r="X98" i="5"/>
  <c r="Y98" i="5"/>
  <c r="Z98" i="5"/>
  <c r="AA98" i="5"/>
  <c r="AB98" i="5"/>
  <c r="AC98" i="5"/>
  <c r="AD98" i="5"/>
  <c r="AE98" i="5"/>
  <c r="D81" i="5"/>
  <c r="E81" i="5"/>
  <c r="F81" i="5"/>
  <c r="G81" i="5"/>
  <c r="H81" i="5"/>
  <c r="I81" i="5"/>
  <c r="J81" i="5"/>
  <c r="K81" i="5"/>
  <c r="L81" i="5"/>
  <c r="M81" i="5"/>
  <c r="N81" i="5"/>
  <c r="O81" i="5"/>
  <c r="P81" i="5"/>
  <c r="Q81" i="5"/>
  <c r="R81" i="5"/>
  <c r="S81" i="5"/>
  <c r="T81" i="5"/>
  <c r="U81" i="5"/>
  <c r="V81" i="5"/>
  <c r="W81" i="5"/>
  <c r="X81" i="5"/>
  <c r="Y81" i="5"/>
  <c r="Z81" i="5"/>
  <c r="AA81" i="5"/>
  <c r="AB81" i="5"/>
  <c r="AC81" i="5"/>
  <c r="AD81" i="5"/>
  <c r="AE81" i="5"/>
  <c r="D82" i="5"/>
  <c r="E82" i="5"/>
  <c r="F82" i="5"/>
  <c r="G82" i="5"/>
  <c r="H82" i="5"/>
  <c r="I82" i="5"/>
  <c r="J82" i="5"/>
  <c r="K82" i="5"/>
  <c r="L82" i="5"/>
  <c r="M82" i="5"/>
  <c r="N82" i="5"/>
  <c r="O82" i="5"/>
  <c r="P82" i="5"/>
  <c r="Q82" i="5"/>
  <c r="R82" i="5"/>
  <c r="S82" i="5"/>
  <c r="T82" i="5"/>
  <c r="U82" i="5"/>
  <c r="V82" i="5"/>
  <c r="W82" i="5"/>
  <c r="X82" i="5"/>
  <c r="Y82" i="5"/>
  <c r="Z82" i="5"/>
  <c r="AA82" i="5"/>
  <c r="AB82" i="5"/>
  <c r="AC82" i="5"/>
  <c r="AD82" i="5"/>
  <c r="AE82" i="5"/>
  <c r="D83" i="5"/>
  <c r="E83" i="5"/>
  <c r="F83" i="5"/>
  <c r="G83" i="5"/>
  <c r="H83" i="5"/>
  <c r="I83" i="5"/>
  <c r="J83" i="5"/>
  <c r="K83" i="5"/>
  <c r="L83" i="5"/>
  <c r="M83" i="5"/>
  <c r="N83" i="5"/>
  <c r="O83" i="5"/>
  <c r="P83" i="5"/>
  <c r="Q83" i="5"/>
  <c r="R83" i="5"/>
  <c r="S83" i="5"/>
  <c r="T83" i="5"/>
  <c r="U83" i="5"/>
  <c r="V83" i="5"/>
  <c r="W83" i="5"/>
  <c r="X83" i="5"/>
  <c r="Y83" i="5"/>
  <c r="Z83" i="5"/>
  <c r="AA83" i="5"/>
  <c r="AB83" i="5"/>
  <c r="AC83" i="5"/>
  <c r="AD83" i="5"/>
  <c r="AE83" i="5"/>
  <c r="D84" i="5"/>
  <c r="E84" i="5"/>
  <c r="F84" i="5"/>
  <c r="G84" i="5"/>
  <c r="H84" i="5"/>
  <c r="I84" i="5"/>
  <c r="J84" i="5"/>
  <c r="K84" i="5"/>
  <c r="L84" i="5"/>
  <c r="M84" i="5"/>
  <c r="N84" i="5"/>
  <c r="O84" i="5"/>
  <c r="P84" i="5"/>
  <c r="Q84" i="5"/>
  <c r="R84" i="5"/>
  <c r="S84" i="5"/>
  <c r="T84" i="5"/>
  <c r="U84" i="5"/>
  <c r="V84" i="5"/>
  <c r="W84" i="5"/>
  <c r="X84" i="5"/>
  <c r="Y84" i="5"/>
  <c r="Z84" i="5"/>
  <c r="AA84" i="5"/>
  <c r="AB84" i="5"/>
  <c r="AC84" i="5"/>
  <c r="AD84" i="5"/>
  <c r="AE84" i="5"/>
  <c r="D85" i="5"/>
  <c r="E85" i="5"/>
  <c r="F85" i="5"/>
  <c r="G85" i="5"/>
  <c r="H85" i="5"/>
  <c r="I85" i="5"/>
  <c r="J85" i="5"/>
  <c r="K85" i="5"/>
  <c r="L85" i="5"/>
  <c r="M85" i="5"/>
  <c r="N85" i="5"/>
  <c r="O85" i="5"/>
  <c r="P85" i="5"/>
  <c r="Q85" i="5"/>
  <c r="R85" i="5"/>
  <c r="S85" i="5"/>
  <c r="T85" i="5"/>
  <c r="U85" i="5"/>
  <c r="V85" i="5"/>
  <c r="W85" i="5"/>
  <c r="X85" i="5"/>
  <c r="Y85" i="5"/>
  <c r="Z85" i="5"/>
  <c r="AA85" i="5"/>
  <c r="AB85" i="5"/>
  <c r="AC85" i="5"/>
  <c r="AD85" i="5"/>
  <c r="AE85" i="5"/>
  <c r="D86" i="5"/>
  <c r="E86" i="5"/>
  <c r="F86" i="5"/>
  <c r="G86" i="5"/>
  <c r="H86" i="5"/>
  <c r="I86" i="5"/>
  <c r="J86" i="5"/>
  <c r="K86" i="5"/>
  <c r="L86" i="5"/>
  <c r="M86" i="5"/>
  <c r="N86" i="5"/>
  <c r="O86" i="5"/>
  <c r="P86" i="5"/>
  <c r="Q86" i="5"/>
  <c r="R86" i="5"/>
  <c r="S86" i="5"/>
  <c r="T86" i="5"/>
  <c r="U86" i="5"/>
  <c r="V86" i="5"/>
  <c r="W86" i="5"/>
  <c r="X86" i="5"/>
  <c r="Y86" i="5"/>
  <c r="Z86" i="5"/>
  <c r="AA86" i="5"/>
  <c r="AB86" i="5"/>
  <c r="AC86" i="5"/>
  <c r="AD86" i="5"/>
  <c r="AE86" i="5"/>
  <c r="D87" i="5"/>
  <c r="E87" i="5"/>
  <c r="F87" i="5"/>
  <c r="G87" i="5"/>
  <c r="H87" i="5"/>
  <c r="I87" i="5"/>
  <c r="J87" i="5"/>
  <c r="K87" i="5"/>
  <c r="L87" i="5"/>
  <c r="M87" i="5"/>
  <c r="N87" i="5"/>
  <c r="O87" i="5"/>
  <c r="P87" i="5"/>
  <c r="Q87" i="5"/>
  <c r="R87" i="5"/>
  <c r="S87" i="5"/>
  <c r="T87" i="5"/>
  <c r="U87" i="5"/>
  <c r="V87" i="5"/>
  <c r="W87" i="5"/>
  <c r="X87" i="5"/>
  <c r="Y87" i="5"/>
  <c r="Z87" i="5"/>
  <c r="AA87" i="5"/>
  <c r="AB87" i="5"/>
  <c r="AC87" i="5"/>
  <c r="AD87" i="5"/>
  <c r="AE87" i="5"/>
  <c r="D74" i="5"/>
  <c r="E74" i="5"/>
  <c r="F74" i="5"/>
  <c r="G74" i="5"/>
  <c r="H74" i="5"/>
  <c r="I74" i="5"/>
  <c r="J74" i="5"/>
  <c r="K74" i="5"/>
  <c r="L74" i="5"/>
  <c r="M74" i="5"/>
  <c r="N74" i="5"/>
  <c r="O74" i="5"/>
  <c r="P74" i="5"/>
  <c r="Q74" i="5"/>
  <c r="R74" i="5"/>
  <c r="S74" i="5"/>
  <c r="T74" i="5"/>
  <c r="U74" i="5"/>
  <c r="V74" i="5"/>
  <c r="W74" i="5"/>
  <c r="X74" i="5"/>
  <c r="Y74" i="5"/>
  <c r="Z74" i="5"/>
  <c r="AA74" i="5"/>
  <c r="AB74" i="5"/>
  <c r="AC74" i="5"/>
  <c r="AD74" i="5"/>
  <c r="AE74" i="5"/>
  <c r="D75" i="5"/>
  <c r="E75" i="5"/>
  <c r="F75" i="5"/>
  <c r="G75" i="5"/>
  <c r="H75" i="5"/>
  <c r="I75" i="5"/>
  <c r="J75" i="5"/>
  <c r="K75" i="5"/>
  <c r="L75" i="5"/>
  <c r="M75" i="5"/>
  <c r="N75" i="5"/>
  <c r="O75" i="5"/>
  <c r="P75" i="5"/>
  <c r="Q75" i="5"/>
  <c r="R75" i="5"/>
  <c r="S75" i="5"/>
  <c r="T75" i="5"/>
  <c r="U75" i="5"/>
  <c r="V75" i="5"/>
  <c r="W75" i="5"/>
  <c r="X75" i="5"/>
  <c r="Y75" i="5"/>
  <c r="Z75" i="5"/>
  <c r="AA75" i="5"/>
  <c r="AB75" i="5"/>
  <c r="AC75" i="5"/>
  <c r="AD75" i="5"/>
  <c r="AE75" i="5"/>
  <c r="D76" i="5"/>
  <c r="E76" i="5"/>
  <c r="F76" i="5"/>
  <c r="G76" i="5"/>
  <c r="H76" i="5"/>
  <c r="I76" i="5"/>
  <c r="J76" i="5"/>
  <c r="K76" i="5"/>
  <c r="L76" i="5"/>
  <c r="M76" i="5"/>
  <c r="N76" i="5"/>
  <c r="O76" i="5"/>
  <c r="P76" i="5"/>
  <c r="Q76" i="5"/>
  <c r="R76" i="5"/>
  <c r="S76" i="5"/>
  <c r="T76" i="5"/>
  <c r="U76" i="5"/>
  <c r="V76" i="5"/>
  <c r="W76" i="5"/>
  <c r="X76" i="5"/>
  <c r="Y76" i="5"/>
  <c r="Z76" i="5"/>
  <c r="AA76" i="5"/>
  <c r="AB76" i="5"/>
  <c r="AC76" i="5"/>
  <c r="AD76" i="5"/>
  <c r="AE76" i="5"/>
  <c r="D77" i="5"/>
  <c r="E77" i="5"/>
  <c r="F77" i="5"/>
  <c r="G77" i="5"/>
  <c r="H77" i="5"/>
  <c r="I77" i="5"/>
  <c r="J77" i="5"/>
  <c r="K77" i="5"/>
  <c r="L77" i="5"/>
  <c r="M77" i="5"/>
  <c r="N77" i="5"/>
  <c r="O77" i="5"/>
  <c r="P77" i="5"/>
  <c r="Q77" i="5"/>
  <c r="R77" i="5"/>
  <c r="S77" i="5"/>
  <c r="T77" i="5"/>
  <c r="U77" i="5"/>
  <c r="V77" i="5"/>
  <c r="W77" i="5"/>
  <c r="X77" i="5"/>
  <c r="Y77" i="5"/>
  <c r="Z77" i="5"/>
  <c r="AA77" i="5"/>
  <c r="AB77" i="5"/>
  <c r="AC77" i="5"/>
  <c r="AD77" i="5"/>
  <c r="AE77" i="5"/>
  <c r="D78" i="5"/>
  <c r="E78" i="5"/>
  <c r="F78" i="5"/>
  <c r="G78" i="5"/>
  <c r="H78" i="5"/>
  <c r="I78" i="5"/>
  <c r="J78" i="5"/>
  <c r="K78" i="5"/>
  <c r="L78" i="5"/>
  <c r="M78" i="5"/>
  <c r="N78" i="5"/>
  <c r="O78" i="5"/>
  <c r="P78" i="5"/>
  <c r="Q78" i="5"/>
  <c r="R78" i="5"/>
  <c r="S78" i="5"/>
  <c r="T78" i="5"/>
  <c r="U78" i="5"/>
  <c r="V78" i="5"/>
  <c r="W78" i="5"/>
  <c r="X78" i="5"/>
  <c r="Y78" i="5"/>
  <c r="Z78" i="5"/>
  <c r="AA78" i="5"/>
  <c r="AB78" i="5"/>
  <c r="AC78" i="5"/>
  <c r="AD78" i="5"/>
  <c r="AE78" i="5"/>
  <c r="D66" i="5"/>
  <c r="E66" i="5"/>
  <c r="F66" i="5"/>
  <c r="G66" i="5"/>
  <c r="H66" i="5"/>
  <c r="I66" i="5"/>
  <c r="J66" i="5"/>
  <c r="K66" i="5"/>
  <c r="L66" i="5"/>
  <c r="M66" i="5"/>
  <c r="N66" i="5"/>
  <c r="O66" i="5"/>
  <c r="P66" i="5"/>
  <c r="Q66" i="5"/>
  <c r="R66" i="5"/>
  <c r="S66" i="5"/>
  <c r="T66" i="5"/>
  <c r="U66" i="5"/>
  <c r="V66" i="5"/>
  <c r="W66" i="5"/>
  <c r="X66" i="5"/>
  <c r="Y66" i="5"/>
  <c r="Z66" i="5"/>
  <c r="AA66" i="5"/>
  <c r="AB66" i="5"/>
  <c r="AC66" i="5"/>
  <c r="AD66" i="5"/>
  <c r="AE66" i="5"/>
  <c r="D67" i="5"/>
  <c r="E67" i="5"/>
  <c r="F67" i="5"/>
  <c r="G67" i="5"/>
  <c r="H67" i="5"/>
  <c r="I67" i="5"/>
  <c r="J67" i="5"/>
  <c r="K67" i="5"/>
  <c r="L67" i="5"/>
  <c r="M67" i="5"/>
  <c r="N67" i="5"/>
  <c r="O67" i="5"/>
  <c r="P67" i="5"/>
  <c r="Q67" i="5"/>
  <c r="R67" i="5"/>
  <c r="S67" i="5"/>
  <c r="T67" i="5"/>
  <c r="U67" i="5"/>
  <c r="V67" i="5"/>
  <c r="W67" i="5"/>
  <c r="X67" i="5"/>
  <c r="Y67" i="5"/>
  <c r="Z67" i="5"/>
  <c r="AA67" i="5"/>
  <c r="AB67" i="5"/>
  <c r="AC67" i="5"/>
  <c r="AD67" i="5"/>
  <c r="AE67" i="5"/>
  <c r="D68" i="5"/>
  <c r="E68" i="5"/>
  <c r="F68" i="5"/>
  <c r="G68" i="5"/>
  <c r="H68" i="5"/>
  <c r="I68" i="5"/>
  <c r="J68" i="5"/>
  <c r="K68" i="5"/>
  <c r="L68" i="5"/>
  <c r="M68" i="5"/>
  <c r="N68" i="5"/>
  <c r="O68" i="5"/>
  <c r="P68" i="5"/>
  <c r="Q68" i="5"/>
  <c r="R68" i="5"/>
  <c r="S68" i="5"/>
  <c r="T68" i="5"/>
  <c r="U68" i="5"/>
  <c r="V68" i="5"/>
  <c r="W68" i="5"/>
  <c r="X68" i="5"/>
  <c r="Y68" i="5"/>
  <c r="Z68" i="5"/>
  <c r="AA68" i="5"/>
  <c r="AB68" i="5"/>
  <c r="AC68" i="5"/>
  <c r="AD68" i="5"/>
  <c r="AE68" i="5"/>
  <c r="D69" i="5"/>
  <c r="E69" i="5"/>
  <c r="F69" i="5"/>
  <c r="G69" i="5"/>
  <c r="H69" i="5"/>
  <c r="I69" i="5"/>
  <c r="J69" i="5"/>
  <c r="K69" i="5"/>
  <c r="L69" i="5"/>
  <c r="M69" i="5"/>
  <c r="N69" i="5"/>
  <c r="O69" i="5"/>
  <c r="P69" i="5"/>
  <c r="Q69" i="5"/>
  <c r="R69" i="5"/>
  <c r="S69" i="5"/>
  <c r="T69" i="5"/>
  <c r="U69" i="5"/>
  <c r="V69" i="5"/>
  <c r="W69" i="5"/>
  <c r="X69" i="5"/>
  <c r="Y69" i="5"/>
  <c r="Z69" i="5"/>
  <c r="AA69" i="5"/>
  <c r="AB69" i="5"/>
  <c r="AC69" i="5"/>
  <c r="AD69" i="5"/>
  <c r="AE69" i="5"/>
  <c r="D70" i="5"/>
  <c r="E70" i="5"/>
  <c r="F70" i="5"/>
  <c r="G70" i="5"/>
  <c r="H70" i="5"/>
  <c r="I70" i="5"/>
  <c r="J70" i="5"/>
  <c r="K70" i="5"/>
  <c r="L70" i="5"/>
  <c r="M70" i="5"/>
  <c r="N70" i="5"/>
  <c r="O70" i="5"/>
  <c r="P70" i="5"/>
  <c r="Q70" i="5"/>
  <c r="R70" i="5"/>
  <c r="S70" i="5"/>
  <c r="T70" i="5"/>
  <c r="U70" i="5"/>
  <c r="V70" i="5"/>
  <c r="W70" i="5"/>
  <c r="X70" i="5"/>
  <c r="Y70" i="5"/>
  <c r="Z70" i="5"/>
  <c r="AA70" i="5"/>
  <c r="AB70" i="5"/>
  <c r="AC70" i="5"/>
  <c r="AD70" i="5"/>
  <c r="AE70" i="5"/>
  <c r="D71" i="5"/>
  <c r="E71" i="5"/>
  <c r="F71" i="5"/>
  <c r="G71" i="5"/>
  <c r="H71" i="5"/>
  <c r="I71" i="5"/>
  <c r="J71" i="5"/>
  <c r="K71" i="5"/>
  <c r="L71" i="5"/>
  <c r="M71" i="5"/>
  <c r="N71" i="5"/>
  <c r="O71" i="5"/>
  <c r="P71" i="5"/>
  <c r="Q71" i="5"/>
  <c r="R71" i="5"/>
  <c r="S71" i="5"/>
  <c r="T71" i="5"/>
  <c r="U71" i="5"/>
  <c r="V71" i="5"/>
  <c r="W71" i="5"/>
  <c r="X71" i="5"/>
  <c r="Y71" i="5"/>
  <c r="Z71" i="5"/>
  <c r="AA71" i="5"/>
  <c r="AB71" i="5"/>
  <c r="AC71" i="5"/>
  <c r="AD71" i="5"/>
  <c r="AE71" i="5"/>
  <c r="C98" i="5"/>
  <c r="C97" i="5"/>
  <c r="C95" i="5"/>
  <c r="C94" i="5"/>
  <c r="C93" i="5"/>
  <c r="C92" i="5"/>
  <c r="C91" i="5"/>
  <c r="C90" i="5"/>
  <c r="C87" i="5"/>
  <c r="C86" i="5"/>
  <c r="C85" i="5"/>
  <c r="C84" i="5"/>
  <c r="C83" i="5"/>
  <c r="C82" i="5"/>
  <c r="C81" i="5"/>
  <c r="C78" i="5"/>
  <c r="C77" i="5"/>
  <c r="C76" i="5"/>
  <c r="C75" i="5"/>
  <c r="C74" i="5"/>
  <c r="C71" i="5"/>
  <c r="C70" i="5"/>
  <c r="C69" i="5"/>
  <c r="C68" i="5"/>
  <c r="C67" i="5"/>
  <c r="C66" i="5"/>
  <c r="V72" i="5"/>
  <c r="J79" i="5"/>
  <c r="J126" i="13"/>
  <c r="X72" i="5"/>
  <c r="P72" i="5"/>
  <c r="H72" i="5"/>
  <c r="AB79" i="5"/>
  <c r="AB126" i="13"/>
  <c r="T79" i="5"/>
  <c r="T126" i="13"/>
  <c r="L79" i="5"/>
  <c r="L126" i="13"/>
  <c r="D79" i="5"/>
  <c r="D126" i="13"/>
  <c r="X88" i="5"/>
  <c r="P88" i="5"/>
  <c r="H88" i="5"/>
  <c r="X99" i="5"/>
  <c r="P99" i="5"/>
  <c r="H99" i="5"/>
  <c r="N72" i="5"/>
  <c r="R79" i="5"/>
  <c r="R126" i="13"/>
  <c r="AD88" i="5"/>
  <c r="AD99" i="5"/>
  <c r="C79" i="5"/>
  <c r="C126" i="13"/>
  <c r="C129" i="13"/>
  <c r="AE72" i="5"/>
  <c r="W72" i="5"/>
  <c r="O72" i="5"/>
  <c r="G72" i="5"/>
  <c r="AA79" i="5"/>
  <c r="AA126" i="13"/>
  <c r="S79" i="5"/>
  <c r="S126" i="13"/>
  <c r="K79" i="5"/>
  <c r="K126" i="13"/>
  <c r="AE88" i="5"/>
  <c r="W88" i="5"/>
  <c r="O88" i="5"/>
  <c r="G88" i="5"/>
  <c r="AE99" i="5"/>
  <c r="W99" i="5"/>
  <c r="O99" i="5"/>
  <c r="G99" i="5"/>
  <c r="N99" i="5"/>
  <c r="C72" i="5"/>
  <c r="AC72" i="5"/>
  <c r="U72" i="5"/>
  <c r="M72" i="5"/>
  <c r="E72" i="5"/>
  <c r="Y79" i="5"/>
  <c r="Y126" i="13"/>
  <c r="Q79" i="5"/>
  <c r="Q126" i="13"/>
  <c r="I79" i="5"/>
  <c r="I126" i="13"/>
  <c r="AC88" i="5"/>
  <c r="U88" i="5"/>
  <c r="M88" i="5"/>
  <c r="E88" i="5"/>
  <c r="AC99" i="5"/>
  <c r="U99" i="5"/>
  <c r="M99" i="5"/>
  <c r="E99" i="5"/>
  <c r="F72" i="5"/>
  <c r="N88" i="5"/>
  <c r="AB72" i="5"/>
  <c r="T72" i="5"/>
  <c r="L72" i="5"/>
  <c r="D72" i="5"/>
  <c r="X79" i="5"/>
  <c r="X126" i="13"/>
  <c r="P79" i="5"/>
  <c r="P126" i="13"/>
  <c r="H79" i="5"/>
  <c r="H126" i="13"/>
  <c r="AB88" i="5"/>
  <c r="T88" i="5"/>
  <c r="L88" i="5"/>
  <c r="D88" i="5"/>
  <c r="AB99" i="5"/>
  <c r="T99" i="5"/>
  <c r="L99" i="5"/>
  <c r="D99" i="5"/>
  <c r="AD72" i="5"/>
  <c r="Z79" i="5"/>
  <c r="Z126" i="13"/>
  <c r="F88" i="5"/>
  <c r="F99" i="5"/>
  <c r="C99" i="5"/>
  <c r="AA72" i="5"/>
  <c r="S72" i="5"/>
  <c r="K72" i="5"/>
  <c r="AE79" i="5"/>
  <c r="AE126" i="13"/>
  <c r="W79" i="5"/>
  <c r="W126" i="13"/>
  <c r="O79" i="5"/>
  <c r="O126" i="13"/>
  <c r="G79" i="5"/>
  <c r="G126" i="13"/>
  <c r="AA88" i="5"/>
  <c r="S88" i="5"/>
  <c r="K88" i="5"/>
  <c r="AA99" i="5"/>
  <c r="S99" i="5"/>
  <c r="K99" i="5"/>
  <c r="V88" i="5"/>
  <c r="Z72" i="5"/>
  <c r="R72" i="5"/>
  <c r="J72" i="5"/>
  <c r="AD79" i="5"/>
  <c r="AD126" i="13"/>
  <c r="V79" i="5"/>
  <c r="V126" i="13"/>
  <c r="N79" i="5"/>
  <c r="N126" i="13"/>
  <c r="F79" i="5"/>
  <c r="F126" i="13"/>
  <c r="Z88" i="5"/>
  <c r="R88" i="5"/>
  <c r="J88" i="5"/>
  <c r="Z99" i="5"/>
  <c r="R99" i="5"/>
  <c r="J99" i="5"/>
  <c r="V99" i="5"/>
  <c r="C88" i="5"/>
  <c r="Y72" i="5"/>
  <c r="Q72" i="5"/>
  <c r="I72" i="5"/>
  <c r="AC79" i="5"/>
  <c r="AC126" i="13"/>
  <c r="U79" i="5"/>
  <c r="U126" i="13"/>
  <c r="M79" i="5"/>
  <c r="M126" i="13"/>
  <c r="E79" i="5"/>
  <c r="E126" i="13"/>
  <c r="Y88" i="5"/>
  <c r="Q88" i="5"/>
  <c r="I88" i="5"/>
  <c r="Y99" i="5"/>
  <c r="Q99" i="5"/>
  <c r="I99" i="5"/>
  <c r="P101" i="5"/>
  <c r="Q101" i="5"/>
  <c r="I101" i="5"/>
  <c r="G101" i="5"/>
  <c r="AC101" i="5"/>
  <c r="D101" i="5"/>
  <c r="Y101" i="5"/>
  <c r="T101" i="5"/>
  <c r="K101" i="5"/>
  <c r="V101" i="5"/>
  <c r="X101" i="5"/>
  <c r="AD101" i="5"/>
  <c r="F101" i="5"/>
  <c r="U101" i="5"/>
  <c r="O101" i="5"/>
  <c r="W101" i="5"/>
  <c r="AE101" i="5"/>
  <c r="AB101" i="5"/>
  <c r="S101" i="5"/>
  <c r="R101" i="5"/>
  <c r="E101" i="5"/>
  <c r="N133" i="13"/>
  <c r="I133" i="13"/>
  <c r="Q119" i="13"/>
  <c r="Z140" i="13"/>
  <c r="J119" i="13"/>
  <c r="AA140" i="13"/>
  <c r="K119" i="13"/>
  <c r="L133" i="13"/>
  <c r="T119" i="13"/>
  <c r="U140" i="13"/>
  <c r="G140" i="13"/>
  <c r="H140" i="13"/>
  <c r="Z119" i="13"/>
  <c r="Q133" i="13"/>
  <c r="Y119" i="13"/>
  <c r="J133" i="13"/>
  <c r="R119" i="13"/>
  <c r="K133" i="13"/>
  <c r="S119" i="13"/>
  <c r="T133" i="13"/>
  <c r="AB119" i="13"/>
  <c r="AC140" i="13"/>
  <c r="E119" i="13"/>
  <c r="O140" i="13"/>
  <c r="P140" i="13"/>
  <c r="Z101" i="5"/>
  <c r="V140" i="13"/>
  <c r="Z133" i="13"/>
  <c r="V133" i="13"/>
  <c r="AA133" i="13"/>
  <c r="C140" i="13"/>
  <c r="C143" i="13"/>
  <c r="D140" i="13"/>
  <c r="F119" i="13"/>
  <c r="M133" i="13"/>
  <c r="U119" i="13"/>
  <c r="AE140" i="13"/>
  <c r="G119" i="13"/>
  <c r="AD133" i="13"/>
  <c r="H133" i="13"/>
  <c r="P119" i="13"/>
  <c r="S133" i="13"/>
  <c r="M119" i="13"/>
  <c r="H119" i="13"/>
  <c r="F140" i="13"/>
  <c r="L140" i="13"/>
  <c r="U133" i="13"/>
  <c r="AC119" i="13"/>
  <c r="G133" i="13"/>
  <c r="O119" i="13"/>
  <c r="P133" i="13"/>
  <c r="X119" i="13"/>
  <c r="C133" i="13"/>
  <c r="C136" i="13"/>
  <c r="AB133" i="13"/>
  <c r="AD140" i="13"/>
  <c r="N101" i="5"/>
  <c r="C101" i="5"/>
  <c r="I140" i="13"/>
  <c r="F133" i="13"/>
  <c r="T140" i="13"/>
  <c r="AC133" i="13"/>
  <c r="C119" i="13"/>
  <c r="C122" i="13"/>
  <c r="O133" i="13"/>
  <c r="W119" i="13"/>
  <c r="N119" i="13"/>
  <c r="X133" i="13"/>
  <c r="R133" i="13"/>
  <c r="W140" i="13"/>
  <c r="Q140" i="13"/>
  <c r="J140" i="13"/>
  <c r="K140" i="13"/>
  <c r="AB140" i="13"/>
  <c r="D119" i="13"/>
  <c r="E140" i="13"/>
  <c r="N140" i="13"/>
  <c r="W133" i="13"/>
  <c r="AE119" i="13"/>
  <c r="Y133" i="13"/>
  <c r="AA119" i="13"/>
  <c r="E133" i="13"/>
  <c r="X140" i="13"/>
  <c r="H101" i="5"/>
  <c r="AA101" i="5"/>
  <c r="J101" i="5"/>
  <c r="L101" i="5"/>
  <c r="M101" i="5"/>
  <c r="Y140" i="13"/>
  <c r="I119" i="13"/>
  <c r="R140" i="13"/>
  <c r="S140" i="13"/>
  <c r="AD119" i="13"/>
  <c r="D133" i="13"/>
  <c r="L119" i="13"/>
  <c r="M140" i="13"/>
  <c r="AE133" i="13"/>
  <c r="V119" i="13"/>
  <c r="W16" i="11"/>
  <c r="C147" i="13"/>
  <c r="H15" i="11"/>
  <c r="E34" i="11"/>
  <c r="E37" i="11"/>
  <c r="Y16" i="11"/>
  <c r="U16" i="11"/>
  <c r="AG16" i="11"/>
  <c r="AD16" i="11"/>
  <c r="J16" i="11"/>
  <c r="AB16" i="11"/>
  <c r="AH16" i="11"/>
  <c r="L16" i="11"/>
  <c r="V16" i="11"/>
  <c r="Q16" i="11"/>
  <c r="K16" i="11"/>
  <c r="N16" i="11"/>
  <c r="AC16" i="11"/>
  <c r="Z16" i="11"/>
  <c r="AF16" i="11"/>
  <c r="I16" i="11"/>
  <c r="T16" i="11"/>
  <c r="P16" i="11"/>
  <c r="M16" i="11"/>
  <c r="AI16" i="11"/>
  <c r="AA16" i="11"/>
  <c r="X16" i="11"/>
  <c r="O16" i="11"/>
  <c r="R16" i="11"/>
  <c r="S16" i="11"/>
  <c r="I7" i="11"/>
  <c r="AE16" i="11"/>
  <c r="I8" i="11"/>
  <c r="J7" i="11"/>
  <c r="AJ16" i="11"/>
  <c r="J8" i="11"/>
  <c r="H7" i="11"/>
  <c r="H16" i="11"/>
  <c r="H8" i="11"/>
  <c r="K7" i="11"/>
  <c r="L7" i="11"/>
  <c r="K8" i="11"/>
  <c r="L8" i="11"/>
  <c r="M8" i="11"/>
  <c r="M7" i="11"/>
  <c r="AA110" i="13"/>
  <c r="AB109" i="13"/>
  <c r="C109" i="13"/>
  <c r="Q111" i="13"/>
  <c r="G112" i="13"/>
  <c r="H113" i="13"/>
  <c r="P109" i="13"/>
  <c r="H112" i="13"/>
  <c r="Z110" i="13"/>
  <c r="E112" i="13"/>
  <c r="W111" i="13"/>
  <c r="Y113" i="13"/>
  <c r="I112" i="13"/>
  <c r="AD110" i="13"/>
  <c r="AE110" i="13"/>
  <c r="D113" i="13"/>
  <c r="I113" i="13"/>
  <c r="L110" i="13"/>
  <c r="K112" i="13"/>
  <c r="O113" i="13"/>
  <c r="N109" i="13"/>
  <c r="S112" i="13"/>
  <c r="U112" i="13"/>
  <c r="C113" i="13"/>
  <c r="F111" i="13"/>
  <c r="O109" i="13"/>
  <c r="AB110" i="13"/>
  <c r="T109" i="13"/>
  <c r="AD113" i="13"/>
  <c r="AC110" i="13"/>
  <c r="M111" i="13"/>
  <c r="T110" i="13"/>
  <c r="Y110" i="13"/>
  <c r="AB113" i="13"/>
  <c r="X110" i="13"/>
  <c r="AE109" i="13"/>
  <c r="U110" i="13"/>
  <c r="AC111" i="13"/>
  <c r="F112" i="13"/>
  <c r="AB111" i="13"/>
  <c r="X113" i="13"/>
  <c r="W112" i="13"/>
  <c r="D109" i="13"/>
  <c r="U113" i="13"/>
  <c r="C110" i="13"/>
  <c r="S109" i="13"/>
  <c r="Y111" i="13"/>
  <c r="V110" i="13"/>
  <c r="J111" i="13"/>
  <c r="T112" i="13"/>
  <c r="E113" i="13"/>
  <c r="R113" i="13"/>
  <c r="AE113" i="13"/>
  <c r="S110" i="13"/>
  <c r="N110" i="13"/>
  <c r="O110" i="13"/>
  <c r="Z113" i="13"/>
  <c r="N111" i="13"/>
  <c r="V113" i="13"/>
  <c r="U111" i="13"/>
  <c r="I110" i="13"/>
  <c r="I109" i="13"/>
  <c r="AC112" i="13"/>
  <c r="AA113" i="13"/>
  <c r="V109" i="13"/>
  <c r="J110" i="13"/>
  <c r="AD111" i="13"/>
  <c r="F113" i="13"/>
  <c r="P110" i="13"/>
  <c r="R109" i="13"/>
  <c r="M110" i="13"/>
  <c r="F109" i="13"/>
  <c r="J112" i="13"/>
  <c r="M112" i="13"/>
  <c r="C112" i="13"/>
  <c r="C111" i="13"/>
  <c r="Y112" i="13"/>
  <c r="R110" i="13"/>
  <c r="V111" i="13"/>
  <c r="W110" i="13"/>
  <c r="E109" i="13"/>
  <c r="K111" i="13"/>
  <c r="M109" i="13"/>
  <c r="R111" i="13"/>
  <c r="X109" i="13"/>
  <c r="H109" i="13"/>
  <c r="AE111" i="13"/>
  <c r="T113" i="13"/>
  <c r="S113" i="13"/>
  <c r="Q110" i="13"/>
  <c r="U109" i="13"/>
  <c r="AA109" i="13"/>
  <c r="O112" i="13"/>
  <c r="P111" i="13"/>
  <c r="Q112" i="13"/>
  <c r="J113" i="13"/>
  <c r="Q113" i="13"/>
  <c r="AC109" i="13"/>
  <c r="H111" i="13"/>
  <c r="Y109" i="13"/>
  <c r="W113" i="13"/>
  <c r="V112" i="13"/>
  <c r="Q109" i="13"/>
  <c r="AE112" i="13"/>
  <c r="G110" i="13"/>
  <c r="G113" i="13"/>
  <c r="D111" i="13"/>
  <c r="P113" i="13"/>
  <c r="X111" i="13"/>
  <c r="W109" i="13"/>
  <c r="D110" i="13"/>
  <c r="M113" i="13"/>
  <c r="G109" i="13"/>
  <c r="E111" i="13"/>
  <c r="J109" i="13"/>
  <c r="G111" i="13"/>
  <c r="P112" i="13"/>
  <c r="L113" i="13"/>
  <c r="K113" i="13"/>
  <c r="AA111" i="13"/>
  <c r="O111" i="13"/>
  <c r="D112" i="13"/>
  <c r="AA112" i="13"/>
  <c r="Z112" i="13"/>
  <c r="Z109" i="13"/>
  <c r="AD109" i="13"/>
  <c r="T111" i="13"/>
  <c r="N112" i="13"/>
  <c r="K110" i="13"/>
  <c r="AD112" i="13"/>
  <c r="Z111" i="13"/>
  <c r="H110" i="13"/>
  <c r="I111" i="13"/>
  <c r="R112" i="13"/>
  <c r="K109" i="13"/>
  <c r="L112" i="13"/>
  <c r="AB112" i="13"/>
  <c r="AC113" i="13"/>
  <c r="L109" i="13"/>
  <c r="N113" i="13"/>
  <c r="L111" i="13"/>
  <c r="X112" i="13"/>
  <c r="S111" i="13"/>
  <c r="E110" i="13"/>
  <c r="F110" i="13"/>
  <c r="F146" i="13" l="1"/>
  <c r="F114" i="13"/>
  <c r="F115" i="13" s="1"/>
  <c r="L114" i="13"/>
  <c r="L115" i="13" s="1"/>
  <c r="L146" i="13"/>
  <c r="AA114" i="13"/>
  <c r="AA115" i="13" s="1"/>
  <c r="AA146" i="13"/>
  <c r="X146" i="13"/>
  <c r="X114" i="13"/>
  <c r="X115" i="13" s="1"/>
  <c r="AB146" i="13"/>
  <c r="AB114" i="13"/>
  <c r="AB115" i="13" s="1"/>
  <c r="N114" i="13"/>
  <c r="N115" i="13" s="1"/>
  <c r="N146" i="13"/>
  <c r="AC114" i="13"/>
  <c r="AC115" i="13" s="1"/>
  <c r="AC146" i="13"/>
  <c r="O146" i="13"/>
  <c r="O114" i="13"/>
  <c r="O115" i="13" s="1"/>
  <c r="J114" i="13"/>
  <c r="J115" i="13" s="1"/>
  <c r="J146" i="13"/>
  <c r="E146" i="13"/>
  <c r="E114" i="13"/>
  <c r="E115" i="13" s="1"/>
  <c r="C146" i="13"/>
  <c r="C114" i="13"/>
  <c r="C115" i="13" s="1"/>
  <c r="AE114" i="13"/>
  <c r="AE115" i="13" s="1"/>
  <c r="AE146" i="13"/>
  <c r="Z114" i="13"/>
  <c r="Z115" i="13" s="1"/>
  <c r="Z146" i="13"/>
  <c r="W146" i="13"/>
  <c r="W114" i="13"/>
  <c r="W115" i="13" s="1"/>
  <c r="M114" i="13"/>
  <c r="M115" i="13" s="1"/>
  <c r="M146" i="13"/>
  <c r="Q146" i="13"/>
  <c r="Q114" i="13"/>
  <c r="Q115" i="13" s="1"/>
  <c r="P114" i="13"/>
  <c r="P115" i="13" s="1"/>
  <c r="P146" i="13"/>
  <c r="V146" i="13"/>
  <c r="V114" i="13"/>
  <c r="V115" i="13" s="1"/>
  <c r="U114" i="13"/>
  <c r="U115" i="13" s="1"/>
  <c r="U146" i="13"/>
  <c r="G114" i="13"/>
  <c r="G115" i="13" s="1"/>
  <c r="G146" i="13"/>
  <c r="S114" i="13"/>
  <c r="S115" i="13" s="1"/>
  <c r="S146" i="13"/>
  <c r="AD146" i="13"/>
  <c r="AD114" i="13"/>
  <c r="AD115" i="13" s="1"/>
  <c r="Y146" i="13"/>
  <c r="Y114" i="13"/>
  <c r="Y115" i="13" s="1"/>
  <c r="H146" i="13"/>
  <c r="H114" i="13"/>
  <c r="H115" i="13" s="1"/>
  <c r="I146" i="13"/>
  <c r="I114" i="13"/>
  <c r="I115" i="13" s="1"/>
  <c r="K146" i="13"/>
  <c r="K114" i="13"/>
  <c r="K115" i="13" s="1"/>
  <c r="D114" i="13"/>
  <c r="D115" i="13" s="1"/>
  <c r="D146" i="13"/>
  <c r="T146" i="13"/>
  <c r="T114" i="13"/>
  <c r="T115" i="13" s="1"/>
  <c r="R114" i="13"/>
  <c r="R115" i="13" s="1"/>
  <c r="R146" i="13"/>
</calcChain>
</file>

<file path=xl/comments1.xml><?xml version="1.0" encoding="utf-8"?>
<comments xmlns="http://schemas.openxmlformats.org/spreadsheetml/2006/main">
  <authors>
    <author>Auteur</author>
  </authors>
  <commentList>
    <comment ref="G22" authorId="0" shapeId="0">
      <text>
        <r>
          <rPr>
            <b/>
            <sz val="9"/>
            <color indexed="81"/>
            <rFont val="Tahoma"/>
            <family val="2"/>
          </rPr>
          <t>Auteur:</t>
        </r>
        <r>
          <rPr>
            <sz val="9"/>
            <color indexed="81"/>
            <rFont val="Tahoma"/>
            <family val="2"/>
          </rPr>
          <t xml:space="preserve">
Query results for — Party: European Union (Convention) | Year: Last Inventory Year (2018) | Category: 4. Land Use, Land-Use Change and Forestry | Classification: Total for category | Type of value: Net emissions/removals | Gas: Aggregate GHGs | Unit: kt CO₂ equivalent</t>
        </r>
      </text>
    </comment>
    <comment ref="G23" authorId="0" shapeId="0">
      <text>
        <r>
          <rPr>
            <b/>
            <sz val="9"/>
            <color indexed="81"/>
            <rFont val="Tahoma"/>
            <family val="2"/>
          </rPr>
          <t>Auteur:</t>
        </r>
        <r>
          <rPr>
            <sz val="9"/>
            <color indexed="81"/>
            <rFont val="Tahoma"/>
            <family val="2"/>
          </rPr>
          <t xml:space="preserve">
Query results for — Party: European Union (Convention) | Year: Last Inventory Year (2018) | Category: 4. Land Use, Land-Use Change and Forestry | Classification: Total for category | Type of value: Net emissions/removals | Gas: Aggregate GHGs | Unit: kt CO₂ equivalent</t>
        </r>
      </text>
    </comment>
  </commentList>
</comments>
</file>

<file path=xl/sharedStrings.xml><?xml version="1.0" encoding="utf-8"?>
<sst xmlns="http://schemas.openxmlformats.org/spreadsheetml/2006/main" count="6583" uniqueCount="323">
  <si>
    <t>Austria</t>
  </si>
  <si>
    <t>NO</t>
  </si>
  <si>
    <t>Belgium</t>
  </si>
  <si>
    <t>Bulgaria</t>
  </si>
  <si>
    <t>Croatia</t>
  </si>
  <si>
    <t>Cyprus</t>
  </si>
  <si>
    <t>Czechia</t>
  </si>
  <si>
    <t>Denmark</t>
  </si>
  <si>
    <t>Estonia</t>
  </si>
  <si>
    <t>France</t>
  </si>
  <si>
    <t>Germany</t>
  </si>
  <si>
    <t>Greece</t>
  </si>
  <si>
    <t>Hungary</t>
  </si>
  <si>
    <t>Ireland</t>
  </si>
  <si>
    <t>Italy</t>
  </si>
  <si>
    <t>Lithuania</t>
  </si>
  <si>
    <t>Luxembourg</t>
  </si>
  <si>
    <t>Netherlands</t>
  </si>
  <si>
    <t>Portugal</t>
  </si>
  <si>
    <t>Romania</t>
  </si>
  <si>
    <t>Slovakia</t>
  </si>
  <si>
    <t>Slovenia</t>
  </si>
  <si>
    <t>Spain</t>
  </si>
  <si>
    <t>Sweden</t>
  </si>
  <si>
    <t>Irland</t>
  </si>
  <si>
    <t>Luxemburg</t>
  </si>
  <si>
    <t>Latvia</t>
  </si>
  <si>
    <t>Finland</t>
  </si>
  <si>
    <t>Malta</t>
  </si>
  <si>
    <t>Poland</t>
  </si>
  <si>
    <t>GHG submissions time-series</t>
  </si>
  <si>
    <t>Report produced on Tue Dec 01 2020 15:17:58 GMT+0100 (W. Europe Standard Time)</t>
  </si>
  <si>
    <t>Party</t>
  </si>
  <si>
    <t>Annex I</t>
  </si>
  <si>
    <t>Category</t>
  </si>
  <si>
    <t>4.  Land Use, Land-Use Change and Forestry → 4.B  Cropland → 4.B.1  Cropland Remaining Cropland → Carbon stock change</t>
  </si>
  <si>
    <t>Variable</t>
  </si>
  <si>
    <t>[Cropland][Carbon stock change][Cropland][Cropland][Mineral soils][Net carbon stock change in soils][kt C]</t>
  </si>
  <si>
    <t>Submissions</t>
  </si>
  <si>
    <t>Base year</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</si>
  <si>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</si>
  <si>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</si>
  <si>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</si>
  <si>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</si>
  <si>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</si>
  <si>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</si>
  <si>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</si>
  <si>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</si>
  <si>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</si>
  <si>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</si>
  <si>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</si>
  <si>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</si>
  <si>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</si>
  <si>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</si>
  <si>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</si>
  <si>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</si>
  <si>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</si>
  <si>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</si>
  <si>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</si>
  <si>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</si>
  <si>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</si>
  <si>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</si>
  <si>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</si>
  <si>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</si>
  <si>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</si>
  <si>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</si>
  <si>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</si>
  <si>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</si>
  <si>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</si>
  <si>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AUS 2020 v1</t>
  </si>
  <si>
    <t>AUT 2020 v2</t>
  </si>
  <si>
    <t>BLR 2020 v2</t>
  </si>
  <si>
    <t>NE</t>
  </si>
  <si>
    <t>BEL 2020 v1</t>
  </si>
  <si>
    <t>BGR 2020 v1</t>
  </si>
  <si>
    <t>CAN 2020 v1</t>
  </si>
  <si>
    <t>HRV 2020 v1</t>
  </si>
  <si>
    <t>CYP 2020 v5</t>
  </si>
  <si>
    <t>CZE 2020 v1</t>
  </si>
  <si>
    <t>DNK 2020 v4</t>
  </si>
  <si>
    <t>DKE 2020 v4</t>
  </si>
  <si>
    <t>DNM 2020 v5</t>
  </si>
  <si>
    <t>EST 2020 v1</t>
  </si>
  <si>
    <t>EUA 2020 v2</t>
  </si>
  <si>
    <t>EUC 2020 v2</t>
  </si>
  <si>
    <t>FIN 2020 v4</t>
  </si>
  <si>
    <t>FRA 2020 v3</t>
  </si>
  <si>
    <t>FRK 2020 v1</t>
  </si>
  <si>
    <t>DEU 2020 v1</t>
  </si>
  <si>
    <t>GRC 2020 v1</t>
  </si>
  <si>
    <t>HUN 2020 v3</t>
  </si>
  <si>
    <t>ISL 2020 v1</t>
  </si>
  <si>
    <t>IRL 2020 v3</t>
  </si>
  <si>
    <t>ITA 2020 v1</t>
  </si>
  <si>
    <t>JPN 2020 v1</t>
  </si>
  <si>
    <t>KAZ 2020 v5</t>
  </si>
  <si>
    <t>LVA 2020 v3</t>
  </si>
  <si>
    <t>NA</t>
  </si>
  <si>
    <t>LIE 2020 v1</t>
  </si>
  <si>
    <t>LTU 2020 v1</t>
  </si>
  <si>
    <t>—</t>
  </si>
  <si>
    <t>LUX 2020 v1</t>
  </si>
  <si>
    <t>MLT 2020 v2</t>
  </si>
  <si>
    <t>MCO 2020 v1</t>
  </si>
  <si>
    <t>NLD 2020 v2</t>
  </si>
  <si>
    <t>NZL 2020 v1</t>
  </si>
  <si>
    <t>NOR 2020 v2</t>
  </si>
  <si>
    <t>POL 2020 v1</t>
  </si>
  <si>
    <t>PRT 2020 v1</t>
  </si>
  <si>
    <t>ROU 2020 v9</t>
  </si>
  <si>
    <t>RUS 2020 v3</t>
  </si>
  <si>
    <t>SVK 2020 v3</t>
  </si>
  <si>
    <t>SVN 2020 v5</t>
  </si>
  <si>
    <t>ESP 2020 v1</t>
  </si>
  <si>
    <t>SWE 2020 v3</t>
  </si>
  <si>
    <t>CHE 2020 v1</t>
  </si>
  <si>
    <t>TUR 2020 v1</t>
  </si>
  <si>
    <t>UKR 2020 v2</t>
  </si>
  <si>
    <t>GBR 2020 v1</t>
  </si>
  <si>
    <t>GBK 2020 v1</t>
  </si>
  <si>
    <t>USA 2020 v1</t>
  </si>
  <si>
    <t>[Cropland][Carbon stock change][Cropland][Cropland][Organic soils][Net carbon stock change in soils][kt C]</t>
  </si>
  <si>
    <t>IE</t>
  </si>
  <si>
    <t>Atlantic</t>
  </si>
  <si>
    <t>COUNTRY GROUPING</t>
  </si>
  <si>
    <t>Scandinavia</t>
  </si>
  <si>
    <t>Mediterannian</t>
  </si>
  <si>
    <t>Continental</t>
  </si>
  <si>
    <t>Czech</t>
  </si>
  <si>
    <t>Report produced on Wed Dec 02 2020 17:30:15 GMT+0100 (heure normale d’Europe centrale)</t>
  </si>
  <si>
    <t>4.  Land Use, Land-Use Change and Forestry → 4.A  Forest Land</t>
  </si>
  <si>
    <t>[Forest Land][Carbon stock change][Land][Organic soils][Net carbon stock change in soils][kt C]</t>
  </si>
  <si>
    <t>BEL 2020 v4</t>
  </si>
  <si>
    <t>NO,IE</t>
  </si>
  <si>
    <t>NA,NO</t>
  </si>
  <si>
    <t>NO,NA</t>
  </si>
  <si>
    <t>Report produced on Wed Dec 02 2020 17:14:19 GMT+0100 (heure normale d’Europe centrale)</t>
  </si>
  <si>
    <t>4.  Land Use, Land-Use Change and Forestry → 4.A  Forest Land → 4.A.1  Forest Land Remaining Forest Land → Carbon stock change</t>
  </si>
  <si>
    <t>[Forest Land][Carbon stock change][Forest Land][Forest Land][Mineral soils][Net carbon stock change in soils][kt C]</t>
  </si>
  <si>
    <t>NO,NE</t>
  </si>
  <si>
    <t>Report produced on Wed Dec 02 2020 17:31:51 GMT+0100 (heure normale d’Europe centrale)</t>
  </si>
  <si>
    <t>4.  Land Use, Land-Use Change and Forestry → 4.C  Grassland</t>
  </si>
  <si>
    <t>[Grassland][Carbon stock change][GrassLand][Organic soils][Net carbon stock change in soils][kt C]</t>
  </si>
  <si>
    <t>NE,IE</t>
  </si>
  <si>
    <t>Report produced on Wed Dec 02 2020 17:32:54 GMT+0100 (heure normale d’Europe centrale)</t>
  </si>
  <si>
    <t>4.  Land Use, Land-Use Change and Forestry → 4.C  Grassland → 4.C.1  Grassland Remaining Grassland → Carbon stock change</t>
  </si>
  <si>
    <t>[Grassland][Carbon stock change][Grassland][GrassLand][Mineral soils][Net carbon stock change in soils][kt C]</t>
  </si>
  <si>
    <t>Report produced on Wed Dec 02 2020 17:32:23 GMT+0100 (heure normale d’Europe centrale)</t>
  </si>
  <si>
    <t>4.  Land Use, Land-Use Change and Forestry → 4.D  Wetlands</t>
  </si>
  <si>
    <t>[Wetlands][Carbon stock change][Wetlands][Organic soils][Net carbon stock change in soils][kt C]</t>
  </si>
  <si>
    <t>NO,NE,IE</t>
  </si>
  <si>
    <t>NE,NO</t>
  </si>
  <si>
    <t>IE,NE,NO</t>
  </si>
  <si>
    <t>NO,NA,NE</t>
  </si>
  <si>
    <t>NE,NA,NO</t>
  </si>
  <si>
    <t>NO,NE,NA</t>
  </si>
  <si>
    <t>Atlantic WL</t>
  </si>
  <si>
    <t>Atlantic GL</t>
  </si>
  <si>
    <t>Atlantic CL</t>
  </si>
  <si>
    <t>Atlantic FL</t>
  </si>
  <si>
    <t>Scandinavian WL</t>
  </si>
  <si>
    <t>Mediteranian WL</t>
  </si>
  <si>
    <t>Continental WL</t>
  </si>
  <si>
    <t>TOTAL SCANDINAVIAN</t>
  </si>
  <si>
    <t>TOTAL MEDITERANIAN</t>
  </si>
  <si>
    <t>TOTAL CONTINENTAL</t>
  </si>
  <si>
    <t>Scandinavian GL</t>
  </si>
  <si>
    <t>Scandinavian CL</t>
  </si>
  <si>
    <t>Scandinavian FL</t>
  </si>
  <si>
    <t>Mediteranian GL</t>
  </si>
  <si>
    <t>Mediteranian CL</t>
  </si>
  <si>
    <t>Mediteranian FL</t>
  </si>
  <si>
    <t>Continental GL</t>
  </si>
  <si>
    <t>Continental CL</t>
  </si>
  <si>
    <t>Continental FL</t>
  </si>
  <si>
    <t>Total in MtCO2</t>
  </si>
  <si>
    <t>EUC 2020 v2 in MtCO2</t>
  </si>
  <si>
    <t xml:space="preserve"> Total in MtCO2</t>
  </si>
  <si>
    <t>EUC in MtCO2</t>
  </si>
  <si>
    <t>EU in MtCO2</t>
  </si>
  <si>
    <t>ORGANIC SOIL in MtCO2</t>
  </si>
  <si>
    <t>in mt CO2</t>
  </si>
  <si>
    <t xml:space="preserve">Check  for total  Eu  </t>
  </si>
  <si>
    <t>Sum of all   Groups</t>
  </si>
  <si>
    <t>Provided  as EUC</t>
  </si>
  <si>
    <t xml:space="preserve">Total Organic soils in EU </t>
  </si>
  <si>
    <t>GBK in MtCo2</t>
  </si>
  <si>
    <t>Report produced on Mon Dec 07 2020 17:20:18 GMT+0100 (heure normale d’Europe centrale)</t>
  </si>
  <si>
    <t>4.  Land Use, Land-Use Change and Forestry</t>
  </si>
  <si>
    <t>[Land Use, Land-Use Change and Forestry][Emissions and removals from drainage and rewetting and other management of organic and mineral soils][Land][Emissions][CO2][kt]</t>
  </si>
  <si>
    <t>IE,NA,NO</t>
  </si>
  <si>
    <t>NA,NO,IE</t>
  </si>
  <si>
    <t>NO,IE,NA</t>
  </si>
  <si>
    <t>IE,NE,NA,NO</t>
  </si>
  <si>
    <t>NE,NA,NO,IE</t>
  </si>
  <si>
    <t>NO,NE,IE,NA</t>
  </si>
  <si>
    <t>NE,NO,IE</t>
  </si>
  <si>
    <t>Total</t>
  </si>
  <si>
    <t>GBK in MtCO2</t>
  </si>
  <si>
    <t>Total EU</t>
  </si>
  <si>
    <t>UK organic soil WL</t>
  </si>
  <si>
    <t>UK organic soil CL</t>
  </si>
  <si>
    <t>UK organic soil GL</t>
  </si>
  <si>
    <t>UK organic soil FL</t>
  </si>
  <si>
    <t>UK CRF 4.II</t>
  </si>
  <si>
    <t>TOTAL UK</t>
  </si>
  <si>
    <t>TOTAL EU&amp;UK</t>
  </si>
  <si>
    <t>Atlantic CRF 4.II</t>
  </si>
  <si>
    <t>Scandinavian CRF 4.II</t>
  </si>
  <si>
    <t>Mediterranian CRF 4.II</t>
  </si>
  <si>
    <t>Continental CRF 4.II</t>
  </si>
  <si>
    <t xml:space="preserve">Total WL in EU </t>
  </si>
  <si>
    <t>Mediterranean</t>
  </si>
  <si>
    <t>Scandinavian</t>
  </si>
  <si>
    <t>EU</t>
  </si>
  <si>
    <t>Name2</t>
  </si>
  <si>
    <t>Zone</t>
  </si>
  <si>
    <t/>
  </si>
  <si>
    <t>Lituania</t>
  </si>
  <si>
    <t>EUA organic soil WL</t>
  </si>
  <si>
    <t>EUA organic soil CL</t>
  </si>
  <si>
    <t>EUA organic soil GL</t>
  </si>
  <si>
    <t>EUA organic soil FL</t>
  </si>
  <si>
    <t>EUA CRF 4.II</t>
  </si>
  <si>
    <t>CRF4II!</t>
  </si>
  <si>
    <t>EU - UK</t>
  </si>
  <si>
    <t>CLCL</t>
  </si>
  <si>
    <t>GLGL</t>
  </si>
  <si>
    <t>FLFL</t>
  </si>
  <si>
    <t>Org soils</t>
  </si>
  <si>
    <t>Sum of all groups</t>
  </si>
  <si>
    <t>MtCO2e</t>
  </si>
  <si>
    <t>% of total decrease</t>
  </si>
  <si>
    <t>% of 2013</t>
  </si>
  <si>
    <t>2018 - 2013</t>
  </si>
  <si>
    <t>Organic soils</t>
  </si>
  <si>
    <t>Forest mineral soils</t>
  </si>
  <si>
    <t>Cropland mineral soils</t>
  </si>
  <si>
    <t>Grassland mineral soils</t>
  </si>
  <si>
    <t>Total LULUCF</t>
  </si>
  <si>
    <t>Emissions (ktCO2/yr)</t>
  </si>
  <si>
    <t>European Union (Convention)</t>
  </si>
  <si>
    <t>4. LULUCF</t>
  </si>
  <si>
    <t>United Kingdom of Great Britain and Northern Ireland</t>
  </si>
  <si>
    <t xml:space="preserve"> </t>
  </si>
  <si>
    <t>Year</t>
  </si>
  <si>
    <t>Last Inventory Year (2018)</t>
  </si>
  <si>
    <t>Category \ Unit</t>
  </si>
  <si>
    <t>Mt CO₂ equivalent</t>
  </si>
  <si>
    <t>4.A.1  Forest Land Remaining Forest Land</t>
  </si>
  <si>
    <t>4.A.2  Land Converted to Forest Land</t>
  </si>
  <si>
    <t>4.B.2  Land Converted to Cropland</t>
  </si>
  <si>
    <t>4.B.2.a  Forest Land Converted to Cropland</t>
  </si>
  <si>
    <t>4.B.2.b  Grassland Converted to Cropland</t>
  </si>
  <si>
    <t>4.C.2  Land Converted to Grassland</t>
  </si>
  <si>
    <t>4.C.2.a  Forest Land Converted to Grassland</t>
  </si>
  <si>
    <t>4.C.2.b  Cropland Converted to Grassland</t>
  </si>
  <si>
    <t>4.E.2  Land Converted to Settlements</t>
  </si>
  <si>
    <t>4.E.2.a  Forest Land Converted to Settlements</t>
  </si>
  <si>
    <t>4.F.2  Land Converted to Other Land</t>
  </si>
  <si>
    <t>4.F.2.a  Forest Land Converted to Other Land</t>
  </si>
  <si>
    <t>4.G  Harvested Wood Products</t>
  </si>
  <si>
    <t>Note 1: The reporting and review requirements for GHG inventories are different for Annex I and non-Annex I Parties. The definition format of data for emissions/removals from the forestry sector is different for Annex I and non-Annex I Parties.</t>
  </si>
  <si>
    <t>Note 2: Base year data in the data interface relate to the base year under the Climate Change Convention (UNFCCC).  The base year under the Convention is defined slightly different than the base year under the Kyoto Protocol.  An exception is made for European Union (KP) whereby the base year under the Kyoto Protocol is displayed.</t>
  </si>
  <si>
    <t>Note 3: – means "No data available"</t>
  </si>
  <si>
    <t>Note 4: Data displayed on the data interface are "as received" from Parties. The publication of Party submissions on this website does not imply the expression of any opinion whatsoever on the part of the UNFCCC or the Secretariat of the United Nations concerning the legal status of any country, territory, city or area or of its authorities, or concerning the delimitation of its frontiers or boundaries as may be referred to in any of the submissions.</t>
  </si>
  <si>
    <t>Source: UNFCCC GHG Data Interface</t>
  </si>
  <si>
    <t>Report produced on Monday, 17 May 2021, 13:57:42 CEST</t>
  </si>
  <si>
    <t>Annual Net emissions/removals in Mt CO₂ equivalent</t>
  </si>
  <si>
    <t>Query results for — Party: European Union (Convention) and 1 other(s) | Year: 1990 and 28 other(s) | Category: 4.  Land Use, Land-Use Change and Forestry and 13 other(s) | Classification: Total for category | Type of value: Net emissions/removals | Gas: Aggregate GHGs | Unit: Mt CO₂ equivalent</t>
  </si>
  <si>
    <t>Report produced on Mon May 17 2021 14:06:16 GMT+0200 (heure d’été d’Europe centrale)</t>
  </si>
  <si>
    <t>[Forest Land][Carbon stock change][Forest Land][Forest Land][Carbon stock change in living biomass][Net change][kt C]</t>
  </si>
  <si>
    <t>2019</t>
  </si>
  <si>
    <t>EUA 2021 v1</t>
  </si>
  <si>
    <t>EUC 2021 v1</t>
  </si>
  <si>
    <t>GBR 2021 v1</t>
  </si>
  <si>
    <t>GBK 2021 v1</t>
  </si>
  <si>
    <t>Report produced on Mon May 17 2021 14:09:10 GMT+0200 (heure d’été d’Europe centrale)</t>
  </si>
  <si>
    <t>[Land Use, Land-Use Change and Forestry][Land Use][Land][Emissions][Aggregate GHGs][kt CO2 equivalent]</t>
  </si>
  <si>
    <t>EU-UK</t>
  </si>
  <si>
    <t>Forest biomass</t>
  </si>
  <si>
    <t>Net emissions/removals (MtCO2e)</t>
  </si>
  <si>
    <t>Harvested wood products</t>
  </si>
  <si>
    <t>Net grassland-&gt;cropland</t>
  </si>
  <si>
    <t>Other LUC</t>
  </si>
  <si>
    <t>Reforestation</t>
  </si>
  <si>
    <t>Report produced on Mon May 17 2021 15:31:54 GMT+0200 (heure d’été d’Europe centrale)</t>
  </si>
  <si>
    <t>4.  Land Use, Land-Use Change and Forestry → 4.B  Cropland</t>
  </si>
  <si>
    <t>Mineral soils</t>
  </si>
  <si>
    <t>Residual (mostly deadwood, litter, a few double counts and CH4+N2O)</t>
  </si>
  <si>
    <t>Net urbanization</t>
  </si>
  <si>
    <t>Deforestation (excluding urbanization)</t>
  </si>
  <si>
    <t>4.A.2.d  Settlements Converted to Forest Land</t>
  </si>
  <si>
    <t>4.F.2.e  Settlements Converted to Other Land</t>
  </si>
  <si>
    <t>4.C.2.d  Settlements Converted to Grassland</t>
  </si>
  <si>
    <t>4.B.2.d  Settlements Converted to Cropland</t>
  </si>
  <si>
    <t>Mediterranian</t>
  </si>
  <si>
    <t>Peatland drainage</t>
  </si>
  <si>
    <t>Emissions and removals for EU land areas</t>
  </si>
  <si>
    <t>Contains compiled data from national GHG inventories, supporting figures 1, 2, S4-S7</t>
  </si>
  <si>
    <t>Recap (fig 1)</t>
  </si>
  <si>
    <t>Supporting data for fig 1</t>
  </si>
  <si>
    <t>groups</t>
  </si>
  <si>
    <t>List of countries within each group in figures 2, S4-S7</t>
  </si>
  <si>
    <t>NCSC FLFL Min soils</t>
  </si>
  <si>
    <t>Net carbon stock changes in mineral soils for Forest land remaining forest land</t>
  </si>
  <si>
    <t>NCSC CLCL Min soils</t>
  </si>
  <si>
    <t>Net carbon stock changes in mineral soils for Cropland remaining cropland</t>
  </si>
  <si>
    <t>NCSC GLGL Min soils</t>
  </si>
  <si>
    <t>Net carbon stock changes in mineral soils for Grassland remaining grassland</t>
  </si>
  <si>
    <t>Wetlands</t>
  </si>
  <si>
    <t>'NCSC CLCL Org Soils'!</t>
  </si>
  <si>
    <t>'NCSC GLGL Org Soils'!</t>
  </si>
  <si>
    <t>'NCSC FLFL Org Soils'!</t>
  </si>
  <si>
    <t>Net carbon stock changes in organic soils (adding up all 5 items under which these may be reported: Wetland and the four categories below)</t>
  </si>
  <si>
    <t>NCSC FLFL Org soils</t>
  </si>
  <si>
    <t>NCSC CLCL Org soils</t>
  </si>
  <si>
    <t>NCSC GLGL Org soils</t>
  </si>
  <si>
    <t>Net carbon stock changes in Organic soils for Forest land remaining forest land</t>
  </si>
  <si>
    <t>Net carbon stock changes in Organic soils for Cropland remaining cropland</t>
  </si>
  <si>
    <t>Net carbon stock changes in Organic soils for Grassland remaining grassland</t>
  </si>
  <si>
    <t>CRF4II</t>
  </si>
  <si>
    <t>Emissions and removals from drainage and rewetting and other management of organic and mineral soils reported in CRF tables CRF4(II)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</si>
</sst>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1" x14ac:knownFonts="1">
    <font>
      <sz val="9"/>
      <color theme="1"/>
      <name val="Verdana"/>
      <family val="2"/>
      <charset val="238"/>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name val="Calibri"/>
      <family val="2"/>
      <charset val="238"/>
    </font>
    <font>
      <sz val="11"/>
      <color theme="1"/>
      <name val="Calibri"/>
      <family val="2"/>
      <scheme val="minor"/>
    </font>
    <font>
      <b/>
      <sz val="9"/>
      <color theme="1"/>
      <name val="Verdana"/>
      <family val="2"/>
    </font>
    <font>
      <sz val="8"/>
      <name val="Verdana"/>
      <family val="2"/>
      <charset val="238"/>
    </font>
    <font>
      <b/>
      <sz val="11"/>
      <color theme="1"/>
      <name val="Calibri"/>
      <family val="2"/>
      <scheme val="minor"/>
    </font>
    <font>
      <b/>
      <sz val="11"/>
      <color theme="1"/>
      <name val="Verdana"/>
      <family val="2"/>
    </font>
    <font>
      <sz val="16"/>
      <color theme="1"/>
      <name val="Verdana"/>
      <family val="2"/>
    </font>
    <font>
      <b/>
      <sz val="12"/>
      <color theme="1"/>
      <name val="Verdana"/>
      <family val="2"/>
    </font>
    <font>
      <b/>
      <sz val="11"/>
      <name val="Calibri"/>
      <family val="2"/>
      <charset val="238"/>
    </font>
    <font>
      <sz val="9"/>
      <color theme="1"/>
      <name val="Verdana"/>
      <family val="2"/>
      <charset val="238"/>
    </font>
    <font>
      <b/>
      <sz val="9"/>
      <color indexed="81"/>
      <name val="Tahoma"/>
      <family val="2"/>
    </font>
    <font>
      <sz val="9"/>
      <color indexed="81"/>
      <name val="Tahoma"/>
      <family val="2"/>
    </font>
    <font>
      <b/>
      <sz val="11"/>
      <name val="Calibri"/>
      <family val="2"/>
    </font>
    <font>
      <b/>
      <sz val="11"/>
      <name val="Calibri"/>
      <family val="2"/>
    </font>
    <font>
      <sz val="9"/>
      <color theme="1"/>
      <name val="Verdana"/>
      <family val="2"/>
    </font>
    <font>
      <sz val="14"/>
      <color theme="1"/>
      <name val="Calibri"/>
      <family val="2"/>
    </font>
  </fonts>
  <fills count="17">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8" tint="0.39997558519241921"/>
        <bgColor indexed="64"/>
      </patternFill>
    </fill>
    <fill>
      <patternFill patternType="solid">
        <fgColor theme="6" tint="0.79998168889431442"/>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s>
  <cellStyleXfs count="5">
    <xf numFmtId="0" fontId="0" fillId="0" borderId="0"/>
    <xf numFmtId="0" fontId="6" fillId="0" borderId="0"/>
    <xf numFmtId="0" fontId="3" fillId="0" borderId="0"/>
    <xf numFmtId="9" fontId="14" fillId="0" borderId="0" applyFont="0" applyFill="0" applyBorder="0" applyAlignment="0" applyProtection="0"/>
    <xf numFmtId="0" fontId="2" fillId="0" borderId="0"/>
  </cellStyleXfs>
  <cellXfs count="152">
    <xf numFmtId="0" fontId="0" fillId="0" borderId="0" xfId="0"/>
    <xf numFmtId="0" fontId="0" fillId="0" borderId="0" xfId="0" applyFill="1"/>
    <xf numFmtId="0" fontId="5" fillId="0" borderId="0" xfId="0" applyFont="1"/>
    <xf numFmtId="2" fontId="0" fillId="0" borderId="0" xfId="0" applyNumberFormat="1"/>
    <xf numFmtId="0" fontId="6" fillId="0" borderId="0" xfId="1"/>
    <xf numFmtId="0" fontId="5" fillId="0" borderId="0" xfId="1" applyFont="1"/>
    <xf numFmtId="2" fontId="6" fillId="0" borderId="0" xfId="1" applyNumberFormat="1"/>
    <xf numFmtId="0" fontId="6" fillId="2" borderId="0" xfId="1" applyFill="1"/>
    <xf numFmtId="2" fontId="6" fillId="2" borderId="0" xfId="1" applyNumberFormat="1" applyFill="1"/>
    <xf numFmtId="0" fontId="0" fillId="2" borderId="0" xfId="0" applyFill="1"/>
    <xf numFmtId="0" fontId="6" fillId="3" borderId="0" xfId="1" applyFill="1"/>
    <xf numFmtId="2" fontId="6" fillId="3" borderId="0" xfId="1" applyNumberFormat="1" applyFill="1"/>
    <xf numFmtId="0" fontId="0" fillId="3" borderId="0" xfId="0" applyFill="1"/>
    <xf numFmtId="2" fontId="0" fillId="2" borderId="0" xfId="0" applyNumberFormat="1" applyFill="1"/>
    <xf numFmtId="0" fontId="0" fillId="4" borderId="0" xfId="0" applyFill="1"/>
    <xf numFmtId="0" fontId="0" fillId="5" borderId="0" xfId="0" applyFill="1"/>
    <xf numFmtId="2" fontId="0" fillId="5" borderId="0" xfId="0" applyNumberFormat="1" applyFill="1"/>
    <xf numFmtId="0" fontId="0" fillId="6" borderId="0" xfId="0" applyFill="1"/>
    <xf numFmtId="0" fontId="0" fillId="7" borderId="0" xfId="0" applyFill="1"/>
    <xf numFmtId="0" fontId="0" fillId="8" borderId="0" xfId="0" applyFill="1"/>
    <xf numFmtId="0" fontId="0" fillId="9" borderId="0" xfId="0" applyFill="1"/>
    <xf numFmtId="0" fontId="7" fillId="0" borderId="2" xfId="0" applyFont="1" applyBorder="1"/>
    <xf numFmtId="0" fontId="0" fillId="6" borderId="3" xfId="0" applyFill="1" applyBorder="1"/>
    <xf numFmtId="0" fontId="0" fillId="9" borderId="3" xfId="0" applyFill="1" applyBorder="1"/>
    <xf numFmtId="0" fontId="0" fillId="7" borderId="3" xfId="0" applyFill="1" applyBorder="1"/>
    <xf numFmtId="0" fontId="7" fillId="8" borderId="3" xfId="0" applyFont="1" applyFill="1" applyBorder="1"/>
    <xf numFmtId="0" fontId="0" fillId="8" borderId="3" xfId="0" applyFill="1" applyBorder="1"/>
    <xf numFmtId="0" fontId="7" fillId="6" borderId="2" xfId="0" applyFont="1" applyFill="1" applyBorder="1"/>
    <xf numFmtId="0" fontId="7" fillId="9" borderId="2" xfId="0" applyFont="1" applyFill="1" applyBorder="1"/>
    <xf numFmtId="0" fontId="7" fillId="7" borderId="2" xfId="0" applyFont="1" applyFill="1" applyBorder="1"/>
    <xf numFmtId="2" fontId="0" fillId="8" borderId="0" xfId="0" applyNumberFormat="1" applyFill="1"/>
    <xf numFmtId="2" fontId="0" fillId="6" borderId="0" xfId="0" applyNumberFormat="1" applyFill="1"/>
    <xf numFmtId="2" fontId="0" fillId="9" borderId="0" xfId="0" applyNumberFormat="1" applyFill="1"/>
    <xf numFmtId="2" fontId="0" fillId="7" borderId="0" xfId="0" applyNumberFormat="1" applyFill="1"/>
    <xf numFmtId="0" fontId="7" fillId="10" borderId="1" xfId="0" applyFont="1" applyFill="1" applyBorder="1"/>
    <xf numFmtId="0" fontId="0" fillId="10" borderId="0" xfId="0" applyFill="1"/>
    <xf numFmtId="2" fontId="0" fillId="10" borderId="4" xfId="0" applyNumberFormat="1" applyFill="1" applyBorder="1"/>
    <xf numFmtId="2" fontId="0" fillId="10" borderId="5" xfId="0" applyNumberFormat="1" applyFill="1" applyBorder="1"/>
    <xf numFmtId="0" fontId="7" fillId="4" borderId="1" xfId="0" applyFont="1" applyFill="1" applyBorder="1"/>
    <xf numFmtId="2" fontId="0" fillId="4" borderId="4" xfId="0" applyNumberFormat="1" applyFill="1" applyBorder="1"/>
    <xf numFmtId="2" fontId="0" fillId="4" borderId="5" xfId="0" applyNumberFormat="1" applyFill="1" applyBorder="1"/>
    <xf numFmtId="0" fontId="7" fillId="11" borderId="1" xfId="0" applyFont="1" applyFill="1" applyBorder="1"/>
    <xf numFmtId="0" fontId="0" fillId="11" borderId="0" xfId="0" applyFill="1"/>
    <xf numFmtId="2" fontId="0" fillId="11" borderId="4" xfId="0" applyNumberFormat="1" applyFill="1" applyBorder="1"/>
    <xf numFmtId="0" fontId="7" fillId="12" borderId="1" xfId="0" applyFont="1" applyFill="1" applyBorder="1"/>
    <xf numFmtId="0" fontId="0" fillId="12" borderId="0" xfId="0" applyFill="1"/>
    <xf numFmtId="0" fontId="0" fillId="12" borderId="4" xfId="0" applyFill="1" applyBorder="1"/>
    <xf numFmtId="0" fontId="0" fillId="13" borderId="0" xfId="0" applyFill="1"/>
    <xf numFmtId="2" fontId="0" fillId="13" borderId="0" xfId="0" applyNumberFormat="1" applyFill="1"/>
    <xf numFmtId="0" fontId="7" fillId="13" borderId="2" xfId="0" applyFont="1" applyFill="1" applyBorder="1"/>
    <xf numFmtId="0" fontId="0" fillId="13" borderId="3" xfId="0" applyFill="1" applyBorder="1"/>
    <xf numFmtId="0" fontId="0" fillId="10" borderId="4" xfId="0" applyFill="1" applyBorder="1"/>
    <xf numFmtId="2" fontId="0" fillId="0" borderId="0" xfId="0" applyNumberFormat="1" applyFill="1"/>
    <xf numFmtId="2" fontId="0" fillId="12" borderId="4" xfId="0" applyNumberFormat="1" applyFill="1" applyBorder="1"/>
    <xf numFmtId="1" fontId="0" fillId="0" borderId="0" xfId="0" applyNumberFormat="1"/>
    <xf numFmtId="0" fontId="7" fillId="9" borderId="3" xfId="0" applyFont="1" applyFill="1" applyBorder="1"/>
    <xf numFmtId="0" fontId="7" fillId="10" borderId="4" xfId="0" applyFont="1" applyFill="1" applyBorder="1"/>
    <xf numFmtId="0" fontId="0" fillId="10" borderId="5" xfId="0" applyFill="1" applyBorder="1"/>
    <xf numFmtId="0" fontId="7" fillId="7" borderId="3" xfId="0" applyFont="1" applyFill="1" applyBorder="1"/>
    <xf numFmtId="0" fontId="7" fillId="4" borderId="4" xfId="0" applyFont="1" applyFill="1" applyBorder="1"/>
    <xf numFmtId="0" fontId="0" fillId="4" borderId="5" xfId="0" applyFill="1" applyBorder="1"/>
    <xf numFmtId="0" fontId="7" fillId="2" borderId="0" xfId="0" applyFont="1" applyFill="1"/>
    <xf numFmtId="2" fontId="7" fillId="2" borderId="0" xfId="0" applyNumberFormat="1" applyFont="1" applyFill="1"/>
    <xf numFmtId="0" fontId="9" fillId="2" borderId="0" xfId="1" applyFont="1" applyFill="1"/>
    <xf numFmtId="0" fontId="11" fillId="2" borderId="0" xfId="0" applyFont="1" applyFill="1"/>
    <xf numFmtId="2" fontId="11" fillId="2" borderId="0" xfId="0" applyNumberFormat="1" applyFont="1" applyFill="1"/>
    <xf numFmtId="0" fontId="10" fillId="2" borderId="4" xfId="0" applyFont="1" applyFill="1" applyBorder="1"/>
    <xf numFmtId="2" fontId="10" fillId="2" borderId="5" xfId="0" applyNumberFormat="1" applyFont="1" applyFill="1" applyBorder="1"/>
    <xf numFmtId="2" fontId="10" fillId="2" borderId="6" xfId="0" applyNumberFormat="1" applyFont="1" applyFill="1" applyBorder="1"/>
    <xf numFmtId="0" fontId="12" fillId="2" borderId="4" xfId="0" applyFont="1" applyFill="1" applyBorder="1"/>
    <xf numFmtId="2" fontId="12" fillId="2" borderId="5" xfId="0" applyNumberFormat="1" applyFont="1" applyFill="1" applyBorder="1"/>
    <xf numFmtId="0" fontId="0" fillId="0" borderId="0" xfId="0" applyFill="1" applyBorder="1"/>
    <xf numFmtId="0" fontId="0" fillId="14" borderId="0" xfId="0" applyFill="1"/>
    <xf numFmtId="0" fontId="0" fillId="14" borderId="5" xfId="0" applyFill="1" applyBorder="1"/>
    <xf numFmtId="2" fontId="0" fillId="14" borderId="5" xfId="0" applyNumberFormat="1" applyFill="1" applyBorder="1"/>
    <xf numFmtId="0" fontId="7" fillId="14" borderId="1" xfId="0" applyFont="1" applyFill="1" applyBorder="1"/>
    <xf numFmtId="0" fontId="0" fillId="0" borderId="7" xfId="0" applyBorder="1"/>
    <xf numFmtId="0" fontId="0" fillId="0" borderId="8" xfId="0" applyBorder="1"/>
    <xf numFmtId="2" fontId="0" fillId="0" borderId="8" xfId="0" applyNumberFormat="1" applyBorder="1"/>
    <xf numFmtId="2" fontId="0" fillId="0" borderId="9" xfId="0" applyNumberFormat="1" applyBorder="1"/>
    <xf numFmtId="0" fontId="0" fillId="0" borderId="10" xfId="0" applyBorder="1"/>
    <xf numFmtId="0" fontId="0" fillId="0" borderId="11" xfId="0" applyBorder="1"/>
    <xf numFmtId="2" fontId="0" fillId="0" borderId="11" xfId="0" applyNumberFormat="1" applyBorder="1"/>
    <xf numFmtId="2" fontId="0" fillId="0" borderId="12" xfId="0" applyNumberFormat="1" applyBorder="1"/>
    <xf numFmtId="0" fontId="0" fillId="0" borderId="13" xfId="0" applyBorder="1"/>
    <xf numFmtId="0" fontId="0" fillId="0" borderId="9" xfId="0" applyBorder="1"/>
    <xf numFmtId="0" fontId="0" fillId="15" borderId="0" xfId="0" applyFill="1"/>
    <xf numFmtId="2" fontId="0" fillId="15" borderId="0" xfId="0" applyNumberFormat="1" applyFill="1"/>
    <xf numFmtId="0" fontId="0" fillId="8" borderId="0" xfId="0" applyFill="1" applyBorder="1"/>
    <xf numFmtId="0" fontId="0" fillId="16" borderId="0" xfId="0" applyFill="1"/>
    <xf numFmtId="2" fontId="0" fillId="16" borderId="0" xfId="0" applyNumberFormat="1" applyFill="1"/>
    <xf numFmtId="0" fontId="4" fillId="16" borderId="0" xfId="1" applyFont="1" applyFill="1"/>
    <xf numFmtId="2" fontId="6" fillId="16" borderId="0" xfId="1" applyNumberFormat="1" applyFill="1"/>
    <xf numFmtId="0" fontId="7" fillId="14" borderId="0" xfId="0" applyFont="1" applyFill="1"/>
    <xf numFmtId="2" fontId="0" fillId="14" borderId="0" xfId="0" applyNumberFormat="1" applyFill="1"/>
    <xf numFmtId="0" fontId="13" fillId="0" borderId="0" xfId="2" applyFont="1"/>
    <xf numFmtId="0" fontId="3" fillId="0" borderId="0" xfId="2"/>
    <xf numFmtId="0" fontId="13" fillId="0" borderId="0" xfId="2" applyFont="1" applyFill="1"/>
    <xf numFmtId="2" fontId="3" fillId="0" borderId="0" xfId="2" applyNumberFormat="1"/>
    <xf numFmtId="3" fontId="0" fillId="0" borderId="0" xfId="0" applyNumberFormat="1"/>
    <xf numFmtId="0" fontId="0" fillId="0" borderId="0" xfId="0" quotePrefix="1"/>
    <xf numFmtId="0" fontId="0" fillId="0" borderId="0" xfId="0" applyAlignment="1">
      <alignment horizontal="right"/>
    </xf>
    <xf numFmtId="0" fontId="0" fillId="0" borderId="0" xfId="0" applyAlignment="1">
      <alignment horizontal="right" wrapText="1"/>
    </xf>
    <xf numFmtId="164" fontId="0" fillId="0" borderId="0" xfId="0" applyNumberFormat="1"/>
    <xf numFmtId="9" fontId="0" fillId="0" borderId="0" xfId="3" applyFont="1"/>
    <xf numFmtId="4" fontId="0" fillId="0" borderId="0" xfId="0" applyNumberFormat="1" applyAlignment="1">
      <alignment horizontal="left"/>
    </xf>
    <xf numFmtId="0" fontId="0" fillId="0" borderId="0" xfId="0" applyAlignment="1">
      <alignment vertical="center" wrapText="1"/>
    </xf>
    <xf numFmtId="165" fontId="0" fillId="0" borderId="0" xfId="3" applyNumberFormat="1" applyFont="1"/>
    <xf numFmtId="0" fontId="2" fillId="0" borderId="0" xfId="4"/>
    <xf numFmtId="0" fontId="2" fillId="0" borderId="0" xfId="4" applyAlignment="1">
      <alignment horizontal="left"/>
    </xf>
    <xf numFmtId="0" fontId="17" fillId="0" borderId="0" xfId="4" applyFont="1"/>
    <xf numFmtId="0" fontId="17" fillId="0" borderId="0" xfId="4" applyFont="1" applyAlignment="1">
      <alignment horizontal="left"/>
    </xf>
    <xf numFmtId="4" fontId="2" fillId="0" borderId="0" xfId="4" applyNumberFormat="1" applyAlignment="1">
      <alignment horizontal="right"/>
    </xf>
    <xf numFmtId="4" fontId="2" fillId="0" borderId="0" xfId="4" applyNumberFormat="1" applyAlignment="1">
      <alignment horizontal="left"/>
    </xf>
    <xf numFmtId="0" fontId="2" fillId="0" borderId="0" xfId="4"/>
    <xf numFmtId="0" fontId="17" fillId="0" borderId="0" xfId="4" applyFont="1"/>
    <xf numFmtId="2" fontId="2" fillId="0" borderId="0" xfId="4" applyNumberFormat="1"/>
    <xf numFmtId="0" fontId="2" fillId="0" borderId="0" xfId="4"/>
    <xf numFmtId="0" fontId="17" fillId="0" borderId="0" xfId="4" applyFont="1"/>
    <xf numFmtId="2" fontId="2" fillId="0" borderId="0" xfId="4" applyNumberFormat="1"/>
    <xf numFmtId="0" fontId="2" fillId="0" borderId="0" xfId="4"/>
    <xf numFmtId="2" fontId="2" fillId="0" borderId="0" xfId="4" applyNumberFormat="1"/>
    <xf numFmtId="0" fontId="2" fillId="0" borderId="0" xfId="4"/>
    <xf numFmtId="0" fontId="18" fillId="0" borderId="0" xfId="4" applyFont="1"/>
    <xf numFmtId="4" fontId="2" fillId="0" borderId="0" xfId="4" applyNumberFormat="1" applyAlignment="1">
      <alignment horizontal="right"/>
    </xf>
    <xf numFmtId="4" fontId="2" fillId="0" borderId="0" xfId="4" applyNumberFormat="1" applyAlignment="1">
      <alignment horizontal="left"/>
    </xf>
    <xf numFmtId="4" fontId="2" fillId="0" borderId="0" xfId="4" applyNumberFormat="1" applyAlignment="1">
      <alignment horizontal="right"/>
    </xf>
    <xf numFmtId="4" fontId="2" fillId="0" borderId="0" xfId="4" applyNumberFormat="1" applyAlignment="1">
      <alignment horizontal="left"/>
    </xf>
    <xf numFmtId="4" fontId="2" fillId="0" borderId="0" xfId="4" applyNumberFormat="1" applyAlignment="1">
      <alignment horizontal="right"/>
    </xf>
    <xf numFmtId="4" fontId="2" fillId="0" borderId="0" xfId="4" applyNumberFormat="1" applyAlignment="1">
      <alignment horizontal="left"/>
    </xf>
    <xf numFmtId="4" fontId="2" fillId="0" borderId="0" xfId="4" applyNumberFormat="1" applyAlignment="1">
      <alignment horizontal="right"/>
    </xf>
    <xf numFmtId="4" fontId="2" fillId="0" borderId="0" xfId="4" applyNumberFormat="1" applyAlignment="1">
      <alignment horizontal="left"/>
    </xf>
    <xf numFmtId="4" fontId="2" fillId="0" borderId="0" xfId="4" applyNumberFormat="1" applyAlignment="1">
      <alignment horizontal="right"/>
    </xf>
    <xf numFmtId="4" fontId="2" fillId="0" borderId="0" xfId="4" applyNumberFormat="1" applyAlignment="1">
      <alignment horizontal="left"/>
    </xf>
    <xf numFmtId="4" fontId="2" fillId="0" borderId="0" xfId="4" applyNumberFormat="1" applyAlignment="1">
      <alignment horizontal="right"/>
    </xf>
    <xf numFmtId="4" fontId="2" fillId="0" borderId="0" xfId="4" applyNumberFormat="1" applyAlignment="1">
      <alignment horizontal="left"/>
    </xf>
    <xf numFmtId="4" fontId="2" fillId="0" borderId="0" xfId="4" applyNumberFormat="1" applyAlignment="1">
      <alignment horizontal="right"/>
    </xf>
    <xf numFmtId="4" fontId="2" fillId="0" borderId="0" xfId="4" applyNumberFormat="1" applyAlignment="1">
      <alignment horizontal="left"/>
    </xf>
    <xf numFmtId="4" fontId="2" fillId="0" borderId="0" xfId="4" applyNumberFormat="1" applyAlignment="1">
      <alignment horizontal="right"/>
    </xf>
    <xf numFmtId="4" fontId="2" fillId="0" borderId="0" xfId="4" applyNumberFormat="1" applyAlignment="1">
      <alignment horizontal="left"/>
    </xf>
    <xf numFmtId="0" fontId="19" fillId="6" borderId="0" xfId="0" applyFont="1" applyFill="1" applyBorder="1"/>
    <xf numFmtId="0" fontId="19" fillId="7" borderId="0" xfId="0" applyFont="1" applyFill="1" applyBorder="1"/>
    <xf numFmtId="0" fontId="19" fillId="9" borderId="0" xfId="0" applyFont="1" applyFill="1" applyBorder="1"/>
    <xf numFmtId="0" fontId="19" fillId="8" borderId="0" xfId="0" applyFont="1" applyFill="1" applyBorder="1"/>
    <xf numFmtId="0" fontId="19" fillId="0" borderId="0" xfId="0" applyFont="1" applyBorder="1"/>
    <xf numFmtId="0" fontId="7" fillId="6" borderId="0" xfId="0" applyFont="1" applyFill="1" applyBorder="1"/>
    <xf numFmtId="0" fontId="7" fillId="7" borderId="0" xfId="0" applyFont="1" applyFill="1" applyBorder="1"/>
    <xf numFmtId="0" fontId="7" fillId="9" borderId="0" xfId="0" applyFont="1" applyFill="1" applyBorder="1"/>
    <xf numFmtId="0" fontId="7" fillId="8" borderId="0" xfId="0" applyFont="1" applyFill="1" applyBorder="1"/>
    <xf numFmtId="0" fontId="0" fillId="0" borderId="0" xfId="0" applyAlignment="1">
      <alignment horizontal="center"/>
    </xf>
    <xf numFmtId="0" fontId="20" fillId="8" borderId="0" xfId="0" applyFont="1" applyFill="1"/>
    <xf numFmtId="0" fontId="1" fillId="0" borderId="0" xfId="2" applyFont="1"/>
  </cellXfs>
  <cellStyles count="5">
    <cellStyle name="Normal" xfId="0" builtinId="0"/>
    <cellStyle name="Normal 2" xfId="1"/>
    <cellStyle name="Normal 3" xfId="2"/>
    <cellStyle name="Normal 4" xfId="4"/>
    <cellStyle name="Pourcentage" xfId="3" builtinId="5"/>
  </cellStyles>
  <dxfs count="0"/>
  <tableStyles count="0" defaultTableStyle="TableStyleMedium2" defaultPivotStyle="PivotStyleLight16"/>
  <colors>
    <mruColors>
      <color rgb="FFEDED01"/>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r>
              <a:rPr lang="en-US"/>
              <a:t>Land-related emissions in the EU 27</a:t>
            </a:r>
          </a:p>
        </c:rich>
      </c:tx>
      <c:layout/>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9.7848167402892525E-2"/>
          <c:y val="0.11865003198976327"/>
          <c:w val="0.61991655596465511"/>
          <c:h val="0.84616122840690977"/>
        </c:manualLayout>
      </c:layout>
      <c:scatterChart>
        <c:scatterStyle val="lineMarker"/>
        <c:varyColors val="0"/>
        <c:ser>
          <c:idx val="0"/>
          <c:order val="0"/>
          <c:tx>
            <c:strRef>
              <c:f>'Recap (fig 1)'!$D$27</c:f>
              <c:strCache>
                <c:ptCount val="1"/>
                <c:pt idx="0">
                  <c:v>Forest biomass</c:v>
                </c:pt>
              </c:strCache>
            </c:strRef>
          </c:tx>
          <c:spPr>
            <a:ln w="19050" cap="rnd">
              <a:solidFill>
                <a:schemeClr val="accent6"/>
              </a:solidFill>
              <a:round/>
            </a:ln>
            <a:effectLst/>
          </c:spPr>
          <c:marker>
            <c:symbol val="none"/>
          </c:marker>
          <c:xVal>
            <c:numRef>
              <c:f>'Recap (fig 1)'!$E$26:$AG$26</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xVal>
          <c:yVal>
            <c:numRef>
              <c:f>'Recap (fig 1)'!$E$27:$AG$27</c:f>
              <c:numCache>
                <c:formatCode>0</c:formatCode>
                <c:ptCount val="29"/>
                <c:pt idx="0">
                  <c:v>-293.23466863936557</c:v>
                </c:pt>
                <c:pt idx="1">
                  <c:v>-379.60579637645566</c:v>
                </c:pt>
                <c:pt idx="2">
                  <c:v>-353.59443758369656</c:v>
                </c:pt>
                <c:pt idx="3">
                  <c:v>-351.67857138473283</c:v>
                </c:pt>
                <c:pt idx="4">
                  <c:v>-338.64332766025802</c:v>
                </c:pt>
                <c:pt idx="5">
                  <c:v>-358.81334751566669</c:v>
                </c:pt>
                <c:pt idx="6">
                  <c:v>-374.74601304228742</c:v>
                </c:pt>
                <c:pt idx="7">
                  <c:v>-365.24452550129138</c:v>
                </c:pt>
                <c:pt idx="8">
                  <c:v>-377.1187732520898</c:v>
                </c:pt>
                <c:pt idx="9">
                  <c:v>-310.95686468318576</c:v>
                </c:pt>
                <c:pt idx="10">
                  <c:v>-343.92303461882642</c:v>
                </c:pt>
                <c:pt idx="11">
                  <c:v>-362.06476031056241</c:v>
                </c:pt>
                <c:pt idx="12">
                  <c:v>-338.97223794757605</c:v>
                </c:pt>
                <c:pt idx="13">
                  <c:v>-319.78431790482279</c:v>
                </c:pt>
                <c:pt idx="14">
                  <c:v>-330.45749210454545</c:v>
                </c:pt>
                <c:pt idx="15">
                  <c:v>-326.42753247557096</c:v>
                </c:pt>
                <c:pt idx="16">
                  <c:v>-328.78006471002527</c:v>
                </c:pt>
                <c:pt idx="17">
                  <c:v>-293.90480369334335</c:v>
                </c:pt>
                <c:pt idx="18">
                  <c:v>-360.70860591673767</c:v>
                </c:pt>
                <c:pt idx="19">
                  <c:v>-359.0510537964135</c:v>
                </c:pt>
                <c:pt idx="20">
                  <c:v>-350.68571089530826</c:v>
                </c:pt>
                <c:pt idx="21">
                  <c:v>-348.39667700647533</c:v>
                </c:pt>
                <c:pt idx="22">
                  <c:v>-350.47911937097831</c:v>
                </c:pt>
                <c:pt idx="23">
                  <c:v>-354.99361177046103</c:v>
                </c:pt>
                <c:pt idx="24">
                  <c:v>-331.44230543697347</c:v>
                </c:pt>
                <c:pt idx="25">
                  <c:v>-322.01769892157654</c:v>
                </c:pt>
                <c:pt idx="26">
                  <c:v>-321.95229425940767</c:v>
                </c:pt>
                <c:pt idx="27">
                  <c:v>-296.76451147373217</c:v>
                </c:pt>
                <c:pt idx="28">
                  <c:v>-283.90993479534512</c:v>
                </c:pt>
              </c:numCache>
            </c:numRef>
          </c:yVal>
          <c:smooth val="0"/>
          <c:extLst>
            <c:ext xmlns:c16="http://schemas.microsoft.com/office/drawing/2014/chart" uri="{C3380CC4-5D6E-409C-BE32-E72D297353CC}">
              <c16:uniqueId val="{00000000-0212-4025-BE57-6C615E19EEE6}"/>
            </c:ext>
          </c:extLst>
        </c:ser>
        <c:ser>
          <c:idx val="1"/>
          <c:order val="1"/>
          <c:tx>
            <c:strRef>
              <c:f>'Recap (fig 1)'!$D$28</c:f>
              <c:strCache>
                <c:ptCount val="1"/>
                <c:pt idx="0">
                  <c:v>Harvested wood products</c:v>
                </c:pt>
              </c:strCache>
            </c:strRef>
          </c:tx>
          <c:spPr>
            <a:ln w="19050" cap="rnd">
              <a:solidFill>
                <a:schemeClr val="accent4">
                  <a:lumMod val="50000"/>
                </a:schemeClr>
              </a:solidFill>
              <a:round/>
            </a:ln>
            <a:effectLst/>
          </c:spPr>
          <c:marker>
            <c:symbol val="none"/>
          </c:marker>
          <c:xVal>
            <c:numRef>
              <c:f>'Recap (fig 1)'!$E$26:$AG$26</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xVal>
          <c:yVal>
            <c:numRef>
              <c:f>'Recap (fig 1)'!$E$28:$AG$28</c:f>
              <c:numCache>
                <c:formatCode>0</c:formatCode>
                <c:ptCount val="29"/>
                <c:pt idx="0">
                  <c:v>-29.365447504524965</c:v>
                </c:pt>
                <c:pt idx="1">
                  <c:v>-17.537995414372613</c:v>
                </c:pt>
                <c:pt idx="2">
                  <c:v>-11.960204749150559</c:v>
                </c:pt>
                <c:pt idx="3">
                  <c:v>-16.773650324008926</c:v>
                </c:pt>
                <c:pt idx="4">
                  <c:v>-24.551904986649053</c:v>
                </c:pt>
                <c:pt idx="5">
                  <c:v>-27.585732196461631</c:v>
                </c:pt>
                <c:pt idx="6">
                  <c:v>-27.284331726945357</c:v>
                </c:pt>
                <c:pt idx="7">
                  <c:v>-33.094990245145304</c:v>
                </c:pt>
                <c:pt idx="8">
                  <c:v>-34.094589219351242</c:v>
                </c:pt>
                <c:pt idx="9">
                  <c:v>-37.602857209958792</c:v>
                </c:pt>
                <c:pt idx="10">
                  <c:v>-45.486692081919223</c:v>
                </c:pt>
                <c:pt idx="11">
                  <c:v>-38.960343018236287</c:v>
                </c:pt>
                <c:pt idx="12">
                  <c:v>-44.00250801012119</c:v>
                </c:pt>
                <c:pt idx="13">
                  <c:v>-49.617975826744591</c:v>
                </c:pt>
                <c:pt idx="14">
                  <c:v>-54.854849925996973</c:v>
                </c:pt>
                <c:pt idx="15">
                  <c:v>-56.145916315926911</c:v>
                </c:pt>
                <c:pt idx="16">
                  <c:v>-63.514287698683887</c:v>
                </c:pt>
                <c:pt idx="17">
                  <c:v>-65.68886220003597</c:v>
                </c:pt>
                <c:pt idx="18">
                  <c:v>-43.206423863187275</c:v>
                </c:pt>
                <c:pt idx="19">
                  <c:v>-28.137821791031943</c:v>
                </c:pt>
                <c:pt idx="20">
                  <c:v>-37.97982167112162</c:v>
                </c:pt>
                <c:pt idx="21">
                  <c:v>-35.708454455454152</c:v>
                </c:pt>
                <c:pt idx="22">
                  <c:v>-31.364726219044652</c:v>
                </c:pt>
                <c:pt idx="23">
                  <c:v>-28.267002026795598</c:v>
                </c:pt>
                <c:pt idx="24">
                  <c:v>-32.064503786721907</c:v>
                </c:pt>
                <c:pt idx="25">
                  <c:v>-34.409596134265392</c:v>
                </c:pt>
                <c:pt idx="26">
                  <c:v>-37.085327971210006</c:v>
                </c:pt>
                <c:pt idx="27">
                  <c:v>-39.586202298694744</c:v>
                </c:pt>
                <c:pt idx="28">
                  <c:v>-42.290758184111482</c:v>
                </c:pt>
              </c:numCache>
            </c:numRef>
          </c:yVal>
          <c:smooth val="0"/>
          <c:extLst>
            <c:ext xmlns:c16="http://schemas.microsoft.com/office/drawing/2014/chart" uri="{C3380CC4-5D6E-409C-BE32-E72D297353CC}">
              <c16:uniqueId val="{00000001-0212-4025-BE57-6C615E19EEE6}"/>
            </c:ext>
          </c:extLst>
        </c:ser>
        <c:ser>
          <c:idx val="2"/>
          <c:order val="2"/>
          <c:tx>
            <c:strRef>
              <c:f>'Recap (fig 1)'!$D$29</c:f>
              <c:strCache>
                <c:ptCount val="1"/>
                <c:pt idx="0">
                  <c:v>Deforestation (excluding urbanization)</c:v>
                </c:pt>
              </c:strCache>
            </c:strRef>
          </c:tx>
          <c:spPr>
            <a:ln w="19050" cap="rnd">
              <a:solidFill>
                <a:srgbClr val="7030A0"/>
              </a:solidFill>
              <a:round/>
            </a:ln>
            <a:effectLst/>
          </c:spPr>
          <c:marker>
            <c:symbol val="none"/>
          </c:marker>
          <c:xVal>
            <c:numRef>
              <c:f>'Recap (fig 1)'!$E$26:$AG$26</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xVal>
          <c:yVal>
            <c:numRef>
              <c:f>'Recap (fig 1)'!$E$29:$AG$29</c:f>
              <c:numCache>
                <c:formatCode>0</c:formatCode>
                <c:ptCount val="29"/>
                <c:pt idx="0">
                  <c:v>19.106807705560286</c:v>
                </c:pt>
                <c:pt idx="1">
                  <c:v>18.484744691694857</c:v>
                </c:pt>
                <c:pt idx="2">
                  <c:v>18.129531861800594</c:v>
                </c:pt>
                <c:pt idx="3">
                  <c:v>17.910847960125952</c:v>
                </c:pt>
                <c:pt idx="4">
                  <c:v>18.497725235771743</c:v>
                </c:pt>
                <c:pt idx="5">
                  <c:v>14.771527836565237</c:v>
                </c:pt>
                <c:pt idx="6">
                  <c:v>15.811845412644796</c:v>
                </c:pt>
                <c:pt idx="7">
                  <c:v>15.983375260743509</c:v>
                </c:pt>
                <c:pt idx="8">
                  <c:v>15.890646909458111</c:v>
                </c:pt>
                <c:pt idx="9">
                  <c:v>17.023979920203942</c:v>
                </c:pt>
                <c:pt idx="10">
                  <c:v>14.599483862037255</c:v>
                </c:pt>
                <c:pt idx="11">
                  <c:v>16.298022814335663</c:v>
                </c:pt>
                <c:pt idx="12">
                  <c:v>16.672651967489987</c:v>
                </c:pt>
                <c:pt idx="13">
                  <c:v>17.194424214341126</c:v>
                </c:pt>
                <c:pt idx="14">
                  <c:v>18.379163893398381</c:v>
                </c:pt>
                <c:pt idx="15">
                  <c:v>19.456612976567783</c:v>
                </c:pt>
                <c:pt idx="16">
                  <c:v>21.694176761246041</c:v>
                </c:pt>
                <c:pt idx="17">
                  <c:v>20.536095936682802</c:v>
                </c:pt>
                <c:pt idx="18">
                  <c:v>20.229665043015054</c:v>
                </c:pt>
                <c:pt idx="19">
                  <c:v>19.193779570581558</c:v>
                </c:pt>
                <c:pt idx="20">
                  <c:v>17.903451719158429</c:v>
                </c:pt>
                <c:pt idx="21">
                  <c:v>15.483810375214892</c:v>
                </c:pt>
                <c:pt idx="22">
                  <c:v>15.402480367171279</c:v>
                </c:pt>
                <c:pt idx="23">
                  <c:v>15.703818583348053</c:v>
                </c:pt>
                <c:pt idx="24">
                  <c:v>14.551859580266658</c:v>
                </c:pt>
                <c:pt idx="25">
                  <c:v>14.767769680669359</c:v>
                </c:pt>
                <c:pt idx="26">
                  <c:v>14.888789896682432</c:v>
                </c:pt>
                <c:pt idx="27">
                  <c:v>14.686235259689091</c:v>
                </c:pt>
                <c:pt idx="28">
                  <c:v>14.152349260860552</c:v>
                </c:pt>
              </c:numCache>
            </c:numRef>
          </c:yVal>
          <c:smooth val="0"/>
          <c:extLst>
            <c:ext xmlns:c16="http://schemas.microsoft.com/office/drawing/2014/chart" uri="{C3380CC4-5D6E-409C-BE32-E72D297353CC}">
              <c16:uniqueId val="{00000002-0212-4025-BE57-6C615E19EEE6}"/>
            </c:ext>
          </c:extLst>
        </c:ser>
        <c:ser>
          <c:idx val="3"/>
          <c:order val="3"/>
          <c:tx>
            <c:strRef>
              <c:f>'Recap (fig 1)'!$D$30</c:f>
              <c:strCache>
                <c:ptCount val="1"/>
                <c:pt idx="0">
                  <c:v>Reforestation</c:v>
                </c:pt>
              </c:strCache>
            </c:strRef>
          </c:tx>
          <c:spPr>
            <a:ln w="19050" cap="rnd">
              <a:solidFill>
                <a:schemeClr val="accent6">
                  <a:lumMod val="60000"/>
                </a:schemeClr>
              </a:solidFill>
              <a:round/>
            </a:ln>
            <a:effectLst/>
          </c:spPr>
          <c:marker>
            <c:symbol val="none"/>
          </c:marker>
          <c:xVal>
            <c:numRef>
              <c:f>'Recap (fig 1)'!$E$26:$AG$26</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xVal>
          <c:yVal>
            <c:numRef>
              <c:f>'Recap (fig 1)'!$E$30:$AG$30</c:f>
              <c:numCache>
                <c:formatCode>0</c:formatCode>
                <c:ptCount val="29"/>
                <c:pt idx="0">
                  <c:v>-23.557500057413726</c:v>
                </c:pt>
                <c:pt idx="1">
                  <c:v>-22.997718226412143</c:v>
                </c:pt>
                <c:pt idx="2">
                  <c:v>-24.815595869484799</c:v>
                </c:pt>
                <c:pt idx="3">
                  <c:v>-24.905711973531101</c:v>
                </c:pt>
                <c:pt idx="4">
                  <c:v>-25.964488518989228</c:v>
                </c:pt>
                <c:pt idx="5">
                  <c:v>-27.001478101559929</c:v>
                </c:pt>
                <c:pt idx="6">
                  <c:v>-29.174532625649451</c:v>
                </c:pt>
                <c:pt idx="7">
                  <c:v>-29.1837196358955</c:v>
                </c:pt>
                <c:pt idx="8">
                  <c:v>-29.847821008135014</c:v>
                </c:pt>
                <c:pt idx="9">
                  <c:v>-31.639925160687834</c:v>
                </c:pt>
                <c:pt idx="10">
                  <c:v>-31.415123390043519</c:v>
                </c:pt>
                <c:pt idx="11">
                  <c:v>-34.418429631017915</c:v>
                </c:pt>
                <c:pt idx="12">
                  <c:v>-40.737433568355158</c:v>
                </c:pt>
                <c:pt idx="13">
                  <c:v>-41.253263996717969</c:v>
                </c:pt>
                <c:pt idx="14">
                  <c:v>-45.276538263208501</c:v>
                </c:pt>
                <c:pt idx="15">
                  <c:v>-45.248651039312172</c:v>
                </c:pt>
                <c:pt idx="16">
                  <c:v>-47.465056255045397</c:v>
                </c:pt>
                <c:pt idx="17">
                  <c:v>-47.532332586253382</c:v>
                </c:pt>
                <c:pt idx="18">
                  <c:v>-48.852517007681328</c:v>
                </c:pt>
                <c:pt idx="19">
                  <c:v>-49.988293786566771</c:v>
                </c:pt>
                <c:pt idx="20">
                  <c:v>-49.731441818015639</c:v>
                </c:pt>
                <c:pt idx="21">
                  <c:v>-46.431184492430702</c:v>
                </c:pt>
                <c:pt idx="22">
                  <c:v>-44.620737477909131</c:v>
                </c:pt>
                <c:pt idx="23">
                  <c:v>-44.459548126479412</c:v>
                </c:pt>
                <c:pt idx="24">
                  <c:v>-43.7907009144119</c:v>
                </c:pt>
                <c:pt idx="25">
                  <c:v>-41.647197814646468</c:v>
                </c:pt>
                <c:pt idx="26">
                  <c:v>-39.991400663092755</c:v>
                </c:pt>
                <c:pt idx="27">
                  <c:v>-34.224917458051536</c:v>
                </c:pt>
                <c:pt idx="28">
                  <c:v>-32.702323582268804</c:v>
                </c:pt>
              </c:numCache>
            </c:numRef>
          </c:yVal>
          <c:smooth val="0"/>
          <c:extLst>
            <c:ext xmlns:c16="http://schemas.microsoft.com/office/drawing/2014/chart" uri="{C3380CC4-5D6E-409C-BE32-E72D297353CC}">
              <c16:uniqueId val="{00000003-0212-4025-BE57-6C615E19EEE6}"/>
            </c:ext>
          </c:extLst>
        </c:ser>
        <c:ser>
          <c:idx val="5"/>
          <c:order val="4"/>
          <c:tx>
            <c:strRef>
              <c:f>'Recap (fig 1)'!$D$32</c:f>
              <c:strCache>
                <c:ptCount val="1"/>
                <c:pt idx="0">
                  <c:v>Net urbanization</c:v>
                </c:pt>
              </c:strCache>
            </c:strRef>
          </c:tx>
          <c:spPr>
            <a:ln w="19050" cap="rnd">
              <a:solidFill>
                <a:schemeClr val="bg1">
                  <a:lumMod val="50000"/>
                </a:schemeClr>
              </a:solidFill>
              <a:round/>
            </a:ln>
            <a:effectLst/>
          </c:spPr>
          <c:marker>
            <c:symbol val="none"/>
          </c:marker>
          <c:xVal>
            <c:numRef>
              <c:f>'Recap (fig 1)'!$E$26:$AG$26</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xVal>
          <c:yVal>
            <c:numRef>
              <c:f>'Recap (fig 1)'!$E$32:$AG$32</c:f>
              <c:numCache>
                <c:formatCode>0</c:formatCode>
                <c:ptCount val="29"/>
                <c:pt idx="0">
                  <c:v>35.643991011290936</c:v>
                </c:pt>
                <c:pt idx="1">
                  <c:v>37.948801293837526</c:v>
                </c:pt>
                <c:pt idx="2">
                  <c:v>37.009894054918185</c:v>
                </c:pt>
                <c:pt idx="3">
                  <c:v>41.26469958716423</c:v>
                </c:pt>
                <c:pt idx="4">
                  <c:v>38.711431676420894</c:v>
                </c:pt>
                <c:pt idx="5">
                  <c:v>39.793520818884524</c:v>
                </c:pt>
                <c:pt idx="6">
                  <c:v>37.124969767841399</c:v>
                </c:pt>
                <c:pt idx="7">
                  <c:v>38.516922042627122</c:v>
                </c:pt>
                <c:pt idx="8">
                  <c:v>38.67949297598566</c:v>
                </c:pt>
                <c:pt idx="9">
                  <c:v>40.16268270520267</c:v>
                </c:pt>
                <c:pt idx="10">
                  <c:v>39.542313804684724</c:v>
                </c:pt>
                <c:pt idx="11">
                  <c:v>39.739138894844679</c:v>
                </c:pt>
                <c:pt idx="12">
                  <c:v>41.30989110856342</c:v>
                </c:pt>
                <c:pt idx="13">
                  <c:v>42.352711381742473</c:v>
                </c:pt>
                <c:pt idx="14">
                  <c:v>44.546465938300877</c:v>
                </c:pt>
                <c:pt idx="15">
                  <c:v>45.398347716588702</c:v>
                </c:pt>
                <c:pt idx="16">
                  <c:v>47.449904199616768</c:v>
                </c:pt>
                <c:pt idx="17">
                  <c:v>49.433282325259945</c:v>
                </c:pt>
                <c:pt idx="18">
                  <c:v>51.465447289629758</c:v>
                </c:pt>
                <c:pt idx="19">
                  <c:v>49.24348924525092</c:v>
                </c:pt>
                <c:pt idx="20">
                  <c:v>48.051773106311821</c:v>
                </c:pt>
                <c:pt idx="21">
                  <c:v>47.066189450218516</c:v>
                </c:pt>
                <c:pt idx="22">
                  <c:v>47.206542248495055</c:v>
                </c:pt>
                <c:pt idx="23">
                  <c:v>46.713668651806614</c:v>
                </c:pt>
                <c:pt idx="24">
                  <c:v>48.458387682399113</c:v>
                </c:pt>
                <c:pt idx="25">
                  <c:v>48.264996113194407</c:v>
                </c:pt>
                <c:pt idx="26">
                  <c:v>54.090279479954312</c:v>
                </c:pt>
                <c:pt idx="27">
                  <c:v>48.655590447032431</c:v>
                </c:pt>
                <c:pt idx="28">
                  <c:v>48.443589805192381</c:v>
                </c:pt>
              </c:numCache>
            </c:numRef>
          </c:yVal>
          <c:smooth val="0"/>
          <c:extLst>
            <c:ext xmlns:c16="http://schemas.microsoft.com/office/drawing/2014/chart" uri="{C3380CC4-5D6E-409C-BE32-E72D297353CC}">
              <c16:uniqueId val="{00000005-0212-4025-BE57-6C615E19EEE6}"/>
            </c:ext>
          </c:extLst>
        </c:ser>
        <c:ser>
          <c:idx val="7"/>
          <c:order val="5"/>
          <c:tx>
            <c:strRef>
              <c:f>'Recap (fig 1)'!$D$34</c:f>
              <c:strCache>
                <c:ptCount val="1"/>
                <c:pt idx="0">
                  <c:v>Peatland drainage</c:v>
                </c:pt>
              </c:strCache>
            </c:strRef>
          </c:tx>
          <c:spPr>
            <a:ln w="19050" cap="rnd">
              <a:solidFill>
                <a:schemeClr val="accent4">
                  <a:lumMod val="60000"/>
                  <a:lumOff val="40000"/>
                </a:schemeClr>
              </a:solidFill>
              <a:round/>
            </a:ln>
            <a:effectLst/>
          </c:spPr>
          <c:marker>
            <c:symbol val="none"/>
          </c:marker>
          <c:xVal>
            <c:numRef>
              <c:f>'Recap (fig 1)'!$E$26:$AG$26</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xVal>
          <c:yVal>
            <c:numRef>
              <c:f>'Recap (fig 1)'!$E$34:$AG$34</c:f>
              <c:numCache>
                <c:formatCode>0</c:formatCode>
                <c:ptCount val="29"/>
                <c:pt idx="0">
                  <c:v>107.32430655294461</c:v>
                </c:pt>
                <c:pt idx="1">
                  <c:v>107.29037538539441</c:v>
                </c:pt>
                <c:pt idx="2">
                  <c:v>107.37230684617532</c:v>
                </c:pt>
                <c:pt idx="3">
                  <c:v>105.64053855886063</c:v>
                </c:pt>
                <c:pt idx="4">
                  <c:v>105.87127334401217</c:v>
                </c:pt>
                <c:pt idx="5">
                  <c:v>104.59544737097808</c:v>
                </c:pt>
                <c:pt idx="6">
                  <c:v>104.05863818449802</c:v>
                </c:pt>
                <c:pt idx="7">
                  <c:v>103.59886659224489</c:v>
                </c:pt>
                <c:pt idx="8">
                  <c:v>101.44754634526922</c:v>
                </c:pt>
                <c:pt idx="9">
                  <c:v>102.87965593220747</c:v>
                </c:pt>
                <c:pt idx="10">
                  <c:v>102.48742905665051</c:v>
                </c:pt>
                <c:pt idx="11">
                  <c:v>102.4461332928793</c:v>
                </c:pt>
                <c:pt idx="12">
                  <c:v>102.99402681197645</c:v>
                </c:pt>
                <c:pt idx="13">
                  <c:v>101.20130722884053</c:v>
                </c:pt>
                <c:pt idx="14">
                  <c:v>100.5950776527967</c:v>
                </c:pt>
                <c:pt idx="15">
                  <c:v>101.46446997057578</c:v>
                </c:pt>
                <c:pt idx="16">
                  <c:v>101.59628713705186</c:v>
                </c:pt>
                <c:pt idx="17">
                  <c:v>99.300040685262587</c:v>
                </c:pt>
                <c:pt idx="18">
                  <c:v>98.539270890331849</c:v>
                </c:pt>
                <c:pt idx="19">
                  <c:v>98.439328097061491</c:v>
                </c:pt>
                <c:pt idx="20">
                  <c:v>96.898933039960994</c:v>
                </c:pt>
                <c:pt idx="21">
                  <c:v>96.567493554951639</c:v>
                </c:pt>
                <c:pt idx="22">
                  <c:v>94.405685014792937</c:v>
                </c:pt>
                <c:pt idx="23">
                  <c:v>95.178613022614172</c:v>
                </c:pt>
                <c:pt idx="24">
                  <c:v>94.498550175581187</c:v>
                </c:pt>
                <c:pt idx="25">
                  <c:v>94.366754759612562</c:v>
                </c:pt>
                <c:pt idx="26">
                  <c:v>93.245802603779509</c:v>
                </c:pt>
                <c:pt idx="27">
                  <c:v>93.067822105052699</c:v>
                </c:pt>
                <c:pt idx="28">
                  <c:v>92.656461427094001</c:v>
                </c:pt>
              </c:numCache>
            </c:numRef>
          </c:yVal>
          <c:smooth val="0"/>
          <c:extLst>
            <c:ext xmlns:c16="http://schemas.microsoft.com/office/drawing/2014/chart" uri="{C3380CC4-5D6E-409C-BE32-E72D297353CC}">
              <c16:uniqueId val="{00000007-0212-4025-BE57-6C615E19EEE6}"/>
            </c:ext>
          </c:extLst>
        </c:ser>
        <c:ser>
          <c:idx val="8"/>
          <c:order val="6"/>
          <c:tx>
            <c:strRef>
              <c:f>'Recap (fig 1)'!$D$35</c:f>
              <c:strCache>
                <c:ptCount val="1"/>
                <c:pt idx="0">
                  <c:v>Mineral soils</c:v>
                </c:pt>
              </c:strCache>
            </c:strRef>
          </c:tx>
          <c:spPr>
            <a:ln w="19050" cap="rnd">
              <a:solidFill>
                <a:schemeClr val="accent1">
                  <a:lumMod val="60000"/>
                  <a:lumOff val="40000"/>
                </a:schemeClr>
              </a:solidFill>
              <a:round/>
            </a:ln>
            <a:effectLst/>
          </c:spPr>
          <c:marker>
            <c:symbol val="none"/>
          </c:marker>
          <c:xVal>
            <c:numRef>
              <c:f>'Recap (fig 1)'!$E$26:$AG$26</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xVal>
          <c:yVal>
            <c:numRef>
              <c:f>'Recap (fig 1)'!$E$35:$AG$35</c:f>
              <c:numCache>
                <c:formatCode>0</c:formatCode>
                <c:ptCount val="29"/>
                <c:pt idx="0">
                  <c:v>-41.509901296196375</c:v>
                </c:pt>
                <c:pt idx="1">
                  <c:v>-42.54850388658582</c:v>
                </c:pt>
                <c:pt idx="2">
                  <c:v>-42.892317835921801</c:v>
                </c:pt>
                <c:pt idx="3">
                  <c:v>-45.062533284392039</c:v>
                </c:pt>
                <c:pt idx="4">
                  <c:v>-45.797221968572487</c:v>
                </c:pt>
                <c:pt idx="5">
                  <c:v>-46.368069773963597</c:v>
                </c:pt>
                <c:pt idx="6">
                  <c:v>-47.329152888207147</c:v>
                </c:pt>
                <c:pt idx="7">
                  <c:v>-46.858663081301806</c:v>
                </c:pt>
                <c:pt idx="8">
                  <c:v>-47.917808758502638</c:v>
                </c:pt>
                <c:pt idx="9">
                  <c:v>-48.12614180008967</c:v>
                </c:pt>
                <c:pt idx="10">
                  <c:v>-48.973218370440243</c:v>
                </c:pt>
                <c:pt idx="11">
                  <c:v>-50.524067016535483</c:v>
                </c:pt>
                <c:pt idx="12">
                  <c:v>-49.283173223713234</c:v>
                </c:pt>
                <c:pt idx="13">
                  <c:v>-50.731870270006908</c:v>
                </c:pt>
                <c:pt idx="14">
                  <c:v>-52.334278177865173</c:v>
                </c:pt>
                <c:pt idx="15">
                  <c:v>-53.68828671024324</c:v>
                </c:pt>
                <c:pt idx="16">
                  <c:v>-53.84358993972576</c:v>
                </c:pt>
                <c:pt idx="17">
                  <c:v>-52.356502317990355</c:v>
                </c:pt>
                <c:pt idx="18">
                  <c:v>-52.8369631544303</c:v>
                </c:pt>
                <c:pt idx="19">
                  <c:v>-55.113613458370587</c:v>
                </c:pt>
                <c:pt idx="20">
                  <c:v>-55.486768351642461</c:v>
                </c:pt>
                <c:pt idx="21">
                  <c:v>-54.328548213288641</c:v>
                </c:pt>
                <c:pt idx="22">
                  <c:v>-53.895670028826672</c:v>
                </c:pt>
                <c:pt idx="23">
                  <c:v>-54.34081637657664</c:v>
                </c:pt>
                <c:pt idx="24">
                  <c:v>-56.090262726038688</c:v>
                </c:pt>
                <c:pt idx="25">
                  <c:v>-57.370541135815252</c:v>
                </c:pt>
                <c:pt idx="26">
                  <c:v>-56.683716542526618</c:v>
                </c:pt>
                <c:pt idx="27">
                  <c:v>-56.542071441981072</c:v>
                </c:pt>
                <c:pt idx="28">
                  <c:v>-55.321953888134772</c:v>
                </c:pt>
              </c:numCache>
            </c:numRef>
          </c:yVal>
          <c:smooth val="0"/>
          <c:extLst>
            <c:ext xmlns:c16="http://schemas.microsoft.com/office/drawing/2014/chart" uri="{C3380CC4-5D6E-409C-BE32-E72D297353CC}">
              <c16:uniqueId val="{00000008-0212-4025-BE57-6C615E19EEE6}"/>
            </c:ext>
          </c:extLst>
        </c:ser>
        <c:ser>
          <c:idx val="9"/>
          <c:order val="7"/>
          <c:tx>
            <c:strRef>
              <c:f>'Recap (fig 1)'!$D$36</c:f>
              <c:strCache>
                <c:ptCount val="1"/>
                <c:pt idx="0">
                  <c:v>Total LULUCF</c:v>
                </c:pt>
              </c:strCache>
            </c:strRef>
          </c:tx>
          <c:spPr>
            <a:ln w="19050" cap="rnd">
              <a:solidFill>
                <a:schemeClr val="tx1"/>
              </a:solidFill>
              <a:prstDash val="dash"/>
              <a:round/>
            </a:ln>
            <a:effectLst/>
          </c:spPr>
          <c:marker>
            <c:symbol val="none"/>
          </c:marker>
          <c:xVal>
            <c:numRef>
              <c:f>'Recap (fig 1)'!$E$26:$AG$26</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xVal>
          <c:yVal>
            <c:numRef>
              <c:f>'Recap (fig 1)'!$E$36:$AG$36</c:f>
              <c:numCache>
                <c:formatCode>0</c:formatCode>
                <c:ptCount val="29"/>
                <c:pt idx="0">
                  <c:v>-255.03770639688011</c:v>
                </c:pt>
                <c:pt idx="1">
                  <c:v>-280.85652234659699</c:v>
                </c:pt>
                <c:pt idx="2">
                  <c:v>-248.71253281380359</c:v>
                </c:pt>
                <c:pt idx="3">
                  <c:v>-249.04131499423102</c:v>
                </c:pt>
                <c:pt idx="4">
                  <c:v>-257.78802965668149</c:v>
                </c:pt>
                <c:pt idx="5">
                  <c:v>-280.58967205740299</c:v>
                </c:pt>
                <c:pt idx="6">
                  <c:v>-308.31257913768252</c:v>
                </c:pt>
                <c:pt idx="7">
                  <c:v>-305.49196882280779</c:v>
                </c:pt>
                <c:pt idx="8">
                  <c:v>-319.79036381116811</c:v>
                </c:pt>
                <c:pt idx="9">
                  <c:v>-329.2686864577567</c:v>
                </c:pt>
                <c:pt idx="10">
                  <c:v>-310.08628682685196</c:v>
                </c:pt>
                <c:pt idx="11">
                  <c:v>-326.61789806784896</c:v>
                </c:pt>
                <c:pt idx="12">
                  <c:v>-309.51403594902558</c:v>
                </c:pt>
                <c:pt idx="13">
                  <c:v>-288.19511887087089</c:v>
                </c:pt>
                <c:pt idx="14">
                  <c:v>-317.64350287103201</c:v>
                </c:pt>
                <c:pt idx="15">
                  <c:v>-312.88878404052127</c:v>
                </c:pt>
                <c:pt idx="16">
                  <c:v>-335.5153485326353</c:v>
                </c:pt>
                <c:pt idx="17">
                  <c:v>-300.17156916160127</c:v>
                </c:pt>
                <c:pt idx="18">
                  <c:v>-330.25458328852091</c:v>
                </c:pt>
                <c:pt idx="19">
                  <c:v>-329.36610821922744</c:v>
                </c:pt>
                <c:pt idx="20">
                  <c:v>-325.90814065945938</c:v>
                </c:pt>
                <c:pt idx="21">
                  <c:v>-320.3897753783931</c:v>
                </c:pt>
                <c:pt idx="22">
                  <c:v>-322.77507810089304</c:v>
                </c:pt>
                <c:pt idx="23">
                  <c:v>-324.31483985550153</c:v>
                </c:pt>
                <c:pt idx="24">
                  <c:v>-302.94470201255831</c:v>
                </c:pt>
                <c:pt idx="25">
                  <c:v>-293.57061892767393</c:v>
                </c:pt>
                <c:pt idx="26">
                  <c:v>-286.63944873099263</c:v>
                </c:pt>
                <c:pt idx="27">
                  <c:v>-251.88919363501751</c:v>
                </c:pt>
                <c:pt idx="28">
                  <c:v>-262.99637165927578</c:v>
                </c:pt>
              </c:numCache>
            </c:numRef>
          </c:yVal>
          <c:smooth val="0"/>
          <c:extLst>
            <c:ext xmlns:c16="http://schemas.microsoft.com/office/drawing/2014/chart" uri="{C3380CC4-5D6E-409C-BE32-E72D297353CC}">
              <c16:uniqueId val="{00000009-0212-4025-BE57-6C615E19EEE6}"/>
            </c:ext>
          </c:extLst>
        </c:ser>
        <c:dLbls>
          <c:showLegendKey val="0"/>
          <c:showVal val="0"/>
          <c:showCatName val="0"/>
          <c:showSerName val="0"/>
          <c:showPercent val="0"/>
          <c:showBubbleSize val="0"/>
        </c:dLbls>
        <c:axId val="1918668767"/>
        <c:axId val="1918674175"/>
        <c:extLst/>
      </c:scatterChart>
      <c:valAx>
        <c:axId val="1918668767"/>
        <c:scaling>
          <c:orientation val="minMax"/>
          <c:min val="199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1918674175"/>
        <c:crosses val="autoZero"/>
        <c:crossBetween val="midCat"/>
      </c:valAx>
      <c:valAx>
        <c:axId val="1918674175"/>
        <c:scaling>
          <c:orientation val="minMax"/>
        </c:scaling>
        <c:delete val="0"/>
        <c:axPos val="l"/>
        <c:majorGridlines>
          <c:spPr>
            <a:ln w="9525" cap="flat" cmpd="sng" algn="ctr">
              <a:solidFill>
                <a:schemeClr val="tx1">
                  <a:lumMod val="15000"/>
                  <a:lumOff val="85000"/>
                </a:schemeClr>
              </a:solidFill>
              <a:round/>
            </a:ln>
            <a:effectLst/>
          </c:spPr>
        </c:majorGridlines>
        <c:title>
          <c:tx>
            <c:strRef>
              <c:f>'Recap (fig 1)'!$D$25</c:f>
              <c:strCache>
                <c:ptCount val="1"/>
                <c:pt idx="0">
                  <c:v>Net emissions/removals (MtCO2e)</c:v>
                </c:pt>
              </c:strCache>
            </c:strRef>
          </c:tx>
          <c:layout>
            <c:manualLayout>
              <c:xMode val="edge"/>
              <c:yMode val="edge"/>
              <c:x val="7.3846285851746638E-3"/>
              <c:y val="0.3079415217051803"/>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1918668767"/>
        <c:crosses val="autoZero"/>
        <c:crossBetween val="midCat"/>
      </c:valAx>
      <c:spPr>
        <a:noFill/>
        <a:ln>
          <a:noFill/>
        </a:ln>
        <a:effectLst/>
      </c:spPr>
    </c:plotArea>
    <c:legend>
      <c:legendPos val="r"/>
      <c:layout>
        <c:manualLayout>
          <c:xMode val="edge"/>
          <c:yMode val="edge"/>
          <c:x val="0.73745727055571642"/>
          <c:y val="9.8670787552707556E-2"/>
          <c:w val="0.25086730621019138"/>
          <c:h val="0.87332356008282064"/>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050"/>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99711761271649"/>
          <c:y val="3.7530286556055531E-2"/>
          <c:w val="0.86557253937496337"/>
          <c:h val="0.67653348979789207"/>
        </c:manualLayout>
      </c:layout>
      <c:lineChart>
        <c:grouping val="standard"/>
        <c:varyColors val="0"/>
        <c:ser>
          <c:idx val="0"/>
          <c:order val="0"/>
          <c:tx>
            <c:v>Atlantic</c:v>
          </c:tx>
          <c:spPr>
            <a:ln w="57150" cap="rnd">
              <a:solidFill>
                <a:schemeClr val="accent1"/>
              </a:solidFill>
              <a:round/>
            </a:ln>
            <a:effectLst/>
          </c:spPr>
          <c:marker>
            <c:symbol val="none"/>
          </c:marker>
          <c:cat>
            <c:strRef>
              <c:f>'NCSC FLFL Min soils'!$C$8:$AE$8</c:f>
              <c:strCach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strCache>
            </c:strRef>
          </c:cat>
          <c:val>
            <c:numRef>
              <c:f>'NCSC FLFL Min soils'!$C$70:$AE$70</c:f>
              <c:numCache>
                <c:formatCode>General</c:formatCode>
                <c:ptCount val="29"/>
                <c:pt idx="0">
                  <c:v>3.2210878443090118E-2</c:v>
                </c:pt>
                <c:pt idx="1">
                  <c:v>3.2209452256003329E-2</c:v>
                </c:pt>
                <c:pt idx="2">
                  <c:v>3.2208026068916498E-2</c:v>
                </c:pt>
                <c:pt idx="3">
                  <c:v>3.2206599881829674E-2</c:v>
                </c:pt>
                <c:pt idx="4">
                  <c:v>3.2205173694742836E-2</c:v>
                </c:pt>
                <c:pt idx="5">
                  <c:v>3.2182098541537155E-2</c:v>
                </c:pt>
                <c:pt idx="6">
                  <c:v>3.2159023388331473E-2</c:v>
                </c:pt>
                <c:pt idx="7">
                  <c:v>3.2135948235125791E-2</c:v>
                </c:pt>
                <c:pt idx="8">
                  <c:v>3.2112873081920103E-2</c:v>
                </c:pt>
                <c:pt idx="9">
                  <c:v>3.2089797928714386E-2</c:v>
                </c:pt>
                <c:pt idx="10">
                  <c:v>3.2030465776607356E-2</c:v>
                </c:pt>
                <c:pt idx="11">
                  <c:v>3.1971133624500284E-2</c:v>
                </c:pt>
                <c:pt idx="12">
                  <c:v>3.191180147239326E-2</c:v>
                </c:pt>
                <c:pt idx="13">
                  <c:v>3.1852469320286188E-2</c:v>
                </c:pt>
                <c:pt idx="14">
                  <c:v>3.1793137168179164E-2</c:v>
                </c:pt>
                <c:pt idx="15">
                  <c:v>3.1733805016072134E-2</c:v>
                </c:pt>
                <c:pt idx="16">
                  <c:v>4.3043537454833629E-2</c:v>
                </c:pt>
                <c:pt idx="17">
                  <c:v>3.579630753410052E-2</c:v>
                </c:pt>
                <c:pt idx="18">
                  <c:v>4.0358527371887956E-2</c:v>
                </c:pt>
                <c:pt idx="19">
                  <c:v>2.9323081232001075E-2</c:v>
                </c:pt>
                <c:pt idx="20">
                  <c:v>2.5613936383774124E-2</c:v>
                </c:pt>
                <c:pt idx="21">
                  <c:v>2.4102448571831227E-2</c:v>
                </c:pt>
                <c:pt idx="22">
                  <c:v>2.1216540323732345E-2</c:v>
                </c:pt>
                <c:pt idx="23">
                  <c:v>2.7855365356400118E-2</c:v>
                </c:pt>
                <c:pt idx="24">
                  <c:v>1.9563236614815703E-2</c:v>
                </c:pt>
                <c:pt idx="25">
                  <c:v>2.2303136233563461E-2</c:v>
                </c:pt>
                <c:pt idx="26">
                  <c:v>2.5911366611188518E-2</c:v>
                </c:pt>
                <c:pt idx="27">
                  <c:v>2.4558374152845466E-2</c:v>
                </c:pt>
                <c:pt idx="28">
                  <c:v>2.9598856180135032E-2</c:v>
                </c:pt>
              </c:numCache>
            </c:numRef>
          </c:val>
          <c:smooth val="0"/>
          <c:extLst>
            <c:ext xmlns:c16="http://schemas.microsoft.com/office/drawing/2014/chart" uri="{C3380CC4-5D6E-409C-BE32-E72D297353CC}">
              <c16:uniqueId val="{0000001F-D09D-4B48-A4D6-BA5D1DFD8BDB}"/>
            </c:ext>
          </c:extLst>
        </c:ser>
        <c:ser>
          <c:idx val="1"/>
          <c:order val="1"/>
          <c:tx>
            <c:v>Scandinavian</c:v>
          </c:tx>
          <c:spPr>
            <a:ln w="57150" cap="rnd">
              <a:solidFill>
                <a:schemeClr val="accent6"/>
              </a:solidFill>
              <a:round/>
            </a:ln>
            <a:effectLst/>
          </c:spPr>
          <c:marker>
            <c:symbol val="none"/>
          </c:marker>
          <c:val>
            <c:numRef>
              <c:f>'NCSC FLFL Min soils'!$C$77:$AE$77</c:f>
              <c:numCache>
                <c:formatCode>0.00</c:formatCode>
                <c:ptCount val="29"/>
                <c:pt idx="0">
                  <c:v>-24.079833720953765</c:v>
                </c:pt>
                <c:pt idx="1">
                  <c:v>-23.473893539953767</c:v>
                </c:pt>
                <c:pt idx="2">
                  <c:v>-23.360636331607431</c:v>
                </c:pt>
                <c:pt idx="3">
                  <c:v>-23.438767549248105</c:v>
                </c:pt>
                <c:pt idx="4">
                  <c:v>-24.084410358703469</c:v>
                </c:pt>
                <c:pt idx="5">
                  <c:v>-24.788408391822099</c:v>
                </c:pt>
                <c:pt idx="6">
                  <c:v>-25.516860624943835</c:v>
                </c:pt>
                <c:pt idx="7">
                  <c:v>-25.327783745033368</c:v>
                </c:pt>
                <c:pt idx="8">
                  <c:v>-25.065844735592954</c:v>
                </c:pt>
                <c:pt idx="9">
                  <c:v>-24.989425896625988</c:v>
                </c:pt>
                <c:pt idx="10">
                  <c:v>-24.380862247546311</c:v>
                </c:pt>
                <c:pt idx="11">
                  <c:v>-23.422155176457025</c:v>
                </c:pt>
                <c:pt idx="12">
                  <c:v>-22.754825510720284</c:v>
                </c:pt>
                <c:pt idx="13">
                  <c:v>-23.124010389092859</c:v>
                </c:pt>
                <c:pt idx="14">
                  <c:v>-23.507722648814585</c:v>
                </c:pt>
                <c:pt idx="15">
                  <c:v>-22.837728361871044</c:v>
                </c:pt>
                <c:pt idx="16">
                  <c:v>-22.295203596401784</c:v>
                </c:pt>
                <c:pt idx="17">
                  <c:v>-21.041176157207659</c:v>
                </c:pt>
                <c:pt idx="18">
                  <c:v>-21.343142832392068</c:v>
                </c:pt>
                <c:pt idx="19">
                  <c:v>-21.828064189273938</c:v>
                </c:pt>
                <c:pt idx="20">
                  <c:v>-21.708144069701859</c:v>
                </c:pt>
                <c:pt idx="21">
                  <c:v>-22.08590383287504</c:v>
                </c:pt>
                <c:pt idx="22">
                  <c:v>-23.265813027289788</c:v>
                </c:pt>
                <c:pt idx="23">
                  <c:v>-23.995448123147224</c:v>
                </c:pt>
                <c:pt idx="24">
                  <c:v>-25.165759658120511</c:v>
                </c:pt>
                <c:pt idx="25">
                  <c:v>-25.503826707055101</c:v>
                </c:pt>
                <c:pt idx="26">
                  <c:v>-25.617465889220782</c:v>
                </c:pt>
                <c:pt idx="27">
                  <c:v>-25.930133835226314</c:v>
                </c:pt>
                <c:pt idx="28">
                  <c:v>-26.35986190083468</c:v>
                </c:pt>
              </c:numCache>
            </c:numRef>
          </c:val>
          <c:smooth val="0"/>
          <c:extLst>
            <c:ext xmlns:c16="http://schemas.microsoft.com/office/drawing/2014/chart" uri="{C3380CC4-5D6E-409C-BE32-E72D297353CC}">
              <c16:uniqueId val="{00000021-D09D-4B48-A4D6-BA5D1DFD8BDB}"/>
            </c:ext>
          </c:extLst>
        </c:ser>
        <c:ser>
          <c:idx val="2"/>
          <c:order val="2"/>
          <c:tx>
            <c:v>Mediteranian</c:v>
          </c:tx>
          <c:spPr>
            <a:ln w="57150" cap="rnd">
              <a:solidFill>
                <a:srgbClr val="7030A0"/>
              </a:solidFill>
              <a:round/>
            </a:ln>
            <a:effectLst/>
          </c:spPr>
          <c:marker>
            <c:symbol val="none"/>
          </c:marker>
          <c:val>
            <c:numRef>
              <c:f>'NCSC FLFL Min soils'!$C$86:$AE$86</c:f>
              <c:numCache>
                <c:formatCode>General</c:formatCode>
                <c:ptCount val="29"/>
                <c:pt idx="0">
                  <c:v>-0.21180334999999997</c:v>
                </c:pt>
                <c:pt idx="1">
                  <c:v>-0.21843261</c:v>
                </c:pt>
                <c:pt idx="2">
                  <c:v>-0.22506187</c:v>
                </c:pt>
                <c:pt idx="3">
                  <c:v>-0.23169113</c:v>
                </c:pt>
                <c:pt idx="4">
                  <c:v>-0.22248577999999999</c:v>
                </c:pt>
                <c:pt idx="5">
                  <c:v>-0.20355892333333334</c:v>
                </c:pt>
                <c:pt idx="6">
                  <c:v>-0.18463206666666668</c:v>
                </c:pt>
                <c:pt idx="7">
                  <c:v>-0.16604603949999996</c:v>
                </c:pt>
                <c:pt idx="8">
                  <c:v>-0.14711918283333331</c:v>
                </c:pt>
                <c:pt idx="9">
                  <c:v>-0.13031466616666665</c:v>
                </c:pt>
                <c:pt idx="10">
                  <c:v>-0.11851302869999999</c:v>
                </c:pt>
                <c:pt idx="11">
                  <c:v>-0.10259995423333332</c:v>
                </c:pt>
                <c:pt idx="12">
                  <c:v>-8.6954564766666659E-2</c:v>
                </c:pt>
                <c:pt idx="13">
                  <c:v>-7.4468813099999989E-2</c:v>
                </c:pt>
                <c:pt idx="14">
                  <c:v>-6.7770342933333325E-2</c:v>
                </c:pt>
                <c:pt idx="15">
                  <c:v>-6.7948741666666659E-2</c:v>
                </c:pt>
                <c:pt idx="16">
                  <c:v>-7.5708763900000003E-2</c:v>
                </c:pt>
                <c:pt idx="17">
                  <c:v>-8.5138766533333327E-2</c:v>
                </c:pt>
                <c:pt idx="18">
                  <c:v>-0.10184649346666665</c:v>
                </c:pt>
                <c:pt idx="19">
                  <c:v>-0.1112373559</c:v>
                </c:pt>
                <c:pt idx="20">
                  <c:v>-0.11347860773333333</c:v>
                </c:pt>
                <c:pt idx="21">
                  <c:v>-0.10141398886666667</c:v>
                </c:pt>
                <c:pt idx="22">
                  <c:v>-8.9081685000000008E-2</c:v>
                </c:pt>
                <c:pt idx="23">
                  <c:v>-7.3589743333333332E-2</c:v>
                </c:pt>
                <c:pt idx="24">
                  <c:v>-5.2310520166666659E-2</c:v>
                </c:pt>
                <c:pt idx="25">
                  <c:v>-3.8313664766666658E-2</c:v>
                </c:pt>
                <c:pt idx="26">
                  <c:v>-1.6735185866666665E-2</c:v>
                </c:pt>
                <c:pt idx="27">
                  <c:v>8.3057729333332955E-3</c:v>
                </c:pt>
                <c:pt idx="28">
                  <c:v>4.0283626533333332E-2</c:v>
                </c:pt>
              </c:numCache>
            </c:numRef>
          </c:val>
          <c:smooth val="0"/>
          <c:extLst>
            <c:ext xmlns:c16="http://schemas.microsoft.com/office/drawing/2014/chart" uri="{C3380CC4-5D6E-409C-BE32-E72D297353CC}">
              <c16:uniqueId val="{00000023-D09D-4B48-A4D6-BA5D1DFD8BDB}"/>
            </c:ext>
          </c:extLst>
        </c:ser>
        <c:ser>
          <c:idx val="3"/>
          <c:order val="3"/>
          <c:tx>
            <c:v>Continental</c:v>
          </c:tx>
          <c:spPr>
            <a:ln w="57150" cap="rnd">
              <a:solidFill>
                <a:schemeClr val="accent4"/>
              </a:solidFill>
              <a:round/>
            </a:ln>
            <a:effectLst/>
          </c:spPr>
          <c:marker>
            <c:symbol val="none"/>
          </c:marker>
          <c:val>
            <c:numRef>
              <c:f>'NCSC FLFL Min soils'!$C$97:$AE$97</c:f>
              <c:numCache>
                <c:formatCode>0.00</c:formatCode>
                <c:ptCount val="29"/>
                <c:pt idx="0">
                  <c:v>-14.501428735902172</c:v>
                </c:pt>
                <c:pt idx="1">
                  <c:v>-14.48048998381455</c:v>
                </c:pt>
                <c:pt idx="2">
                  <c:v>-14.525060753458897</c:v>
                </c:pt>
                <c:pt idx="3">
                  <c:v>-14.434276678459238</c:v>
                </c:pt>
                <c:pt idx="4">
                  <c:v>-14.474836950934968</c:v>
                </c:pt>
                <c:pt idx="5">
                  <c:v>-14.515192272777099</c:v>
                </c:pt>
                <c:pt idx="6">
                  <c:v>-14.55026909274547</c:v>
                </c:pt>
                <c:pt idx="7">
                  <c:v>-14.71119592960555</c:v>
                </c:pt>
                <c:pt idx="8">
                  <c:v>-15.049557006633634</c:v>
                </c:pt>
                <c:pt idx="9">
                  <c:v>-15.079756767876558</c:v>
                </c:pt>
                <c:pt idx="10">
                  <c:v>-15.225601933237799</c:v>
                </c:pt>
                <c:pt idx="11">
                  <c:v>-15.354448462741079</c:v>
                </c:pt>
                <c:pt idx="12">
                  <c:v>-15.543753234276714</c:v>
                </c:pt>
                <c:pt idx="13">
                  <c:v>-15.883132095810257</c:v>
                </c:pt>
                <c:pt idx="14">
                  <c:v>-16.068958454605191</c:v>
                </c:pt>
                <c:pt idx="15">
                  <c:v>-16.325034244747986</c:v>
                </c:pt>
                <c:pt idx="16">
                  <c:v>-16.466348865099739</c:v>
                </c:pt>
                <c:pt idx="17">
                  <c:v>-16.497427793650271</c:v>
                </c:pt>
                <c:pt idx="18">
                  <c:v>-16.683309038095416</c:v>
                </c:pt>
                <c:pt idx="19">
                  <c:v>-16.455948939893723</c:v>
                </c:pt>
                <c:pt idx="20">
                  <c:v>-16.751899620159303</c:v>
                </c:pt>
                <c:pt idx="21">
                  <c:v>-16.633566767166169</c:v>
                </c:pt>
                <c:pt idx="22">
                  <c:v>-16.783536844251891</c:v>
                </c:pt>
                <c:pt idx="23">
                  <c:v>-16.82623220152313</c:v>
                </c:pt>
                <c:pt idx="24">
                  <c:v>-16.874487476657677</c:v>
                </c:pt>
                <c:pt idx="25">
                  <c:v>-16.889340551443851</c:v>
                </c:pt>
                <c:pt idx="26">
                  <c:v>-16.691279680195045</c:v>
                </c:pt>
                <c:pt idx="27">
                  <c:v>-16.332834383603828</c:v>
                </c:pt>
                <c:pt idx="28">
                  <c:v>-16.283167224351068</c:v>
                </c:pt>
              </c:numCache>
            </c:numRef>
          </c:val>
          <c:smooth val="0"/>
          <c:extLst>
            <c:ext xmlns:c16="http://schemas.microsoft.com/office/drawing/2014/chart" uri="{C3380CC4-5D6E-409C-BE32-E72D297353CC}">
              <c16:uniqueId val="{00000025-D09D-4B48-A4D6-BA5D1DFD8BDB}"/>
            </c:ext>
          </c:extLst>
        </c:ser>
        <c:ser>
          <c:idx val="4"/>
          <c:order val="4"/>
          <c:tx>
            <c:v>EU</c:v>
          </c:tx>
          <c:spPr>
            <a:ln w="57150" cap="rnd">
              <a:solidFill>
                <a:sysClr val="windowText" lastClr="000000"/>
              </a:solidFill>
              <a:prstDash val="dash"/>
              <a:round/>
            </a:ln>
            <a:effectLst/>
          </c:spPr>
          <c:marker>
            <c:symbol val="none"/>
          </c:marker>
          <c:val>
            <c:numRef>
              <c:f>'NCSC FLFL Min soils'!$C$102:$AE$102</c:f>
              <c:numCache>
                <c:formatCode>0.00</c:formatCode>
                <c:ptCount val="29"/>
                <c:pt idx="0">
                  <c:v>-38.760854928412847</c:v>
                </c:pt>
                <c:pt idx="1">
                  <c:v>-38.14060668151231</c:v>
                </c:pt>
                <c:pt idx="2">
                  <c:v>-38.078550928997416</c:v>
                </c:pt>
                <c:pt idx="3">
                  <c:v>-38.072528757825516</c:v>
                </c:pt>
                <c:pt idx="4">
                  <c:v>-38.749527915943695</c:v>
                </c:pt>
                <c:pt idx="5">
                  <c:v>-39.474977489390994</c:v>
                </c:pt>
                <c:pt idx="6">
                  <c:v>-40.219602760967639</c:v>
                </c:pt>
                <c:pt idx="7">
                  <c:v>-40.17288976590379</c:v>
                </c:pt>
                <c:pt idx="8">
                  <c:v>-40.230408051978003</c:v>
                </c:pt>
                <c:pt idx="9">
                  <c:v>-40.167407532740498</c:v>
                </c:pt>
                <c:pt idx="10">
                  <c:v>-39.692946743707502</c:v>
                </c:pt>
                <c:pt idx="11">
                  <c:v>-38.847232459806939</c:v>
                </c:pt>
                <c:pt idx="12">
                  <c:v>-38.353621508291269</c:v>
                </c:pt>
                <c:pt idx="13">
                  <c:v>-39.049758828682833</c:v>
                </c:pt>
                <c:pt idx="14">
                  <c:v>-39.61265830918493</c:v>
                </c:pt>
                <c:pt idx="15">
                  <c:v>-39.198977543269621</c:v>
                </c:pt>
                <c:pt idx="16">
                  <c:v>-38.794217687946684</c:v>
                </c:pt>
                <c:pt idx="17">
                  <c:v>-37.587946409857167</c:v>
                </c:pt>
                <c:pt idx="18">
                  <c:v>-38.087939836582265</c:v>
                </c:pt>
                <c:pt idx="19">
                  <c:v>-38.365927403835656</c:v>
                </c:pt>
                <c:pt idx="20">
                  <c:v>-38.547908361210723</c:v>
                </c:pt>
                <c:pt idx="21">
                  <c:v>-38.796782140336049</c:v>
                </c:pt>
                <c:pt idx="22">
                  <c:v>-40.117215016217948</c:v>
                </c:pt>
                <c:pt idx="23">
                  <c:v>-40.867414702647281</c:v>
                </c:pt>
                <c:pt idx="24">
                  <c:v>-42.07299441833004</c:v>
                </c:pt>
                <c:pt idx="25">
                  <c:v>-42.40917778703205</c:v>
                </c:pt>
                <c:pt idx="26">
                  <c:v>-42.299569388671301</c:v>
                </c:pt>
                <c:pt idx="27">
                  <c:v>-42.230104071743966</c:v>
                </c:pt>
                <c:pt idx="28">
                  <c:v>-42.573146642472281</c:v>
                </c:pt>
              </c:numCache>
            </c:numRef>
          </c:val>
          <c:smooth val="0"/>
          <c:extLst>
            <c:ext xmlns:c16="http://schemas.microsoft.com/office/drawing/2014/chart" uri="{C3380CC4-5D6E-409C-BE32-E72D297353CC}">
              <c16:uniqueId val="{00000027-D09D-4B48-A4D6-BA5D1DFD8BDB}"/>
            </c:ext>
          </c:extLst>
        </c:ser>
        <c:dLbls>
          <c:showLegendKey val="0"/>
          <c:showVal val="0"/>
          <c:showCatName val="0"/>
          <c:showSerName val="0"/>
          <c:showPercent val="0"/>
          <c:showBubbleSize val="0"/>
        </c:dLbls>
        <c:smooth val="0"/>
        <c:axId val="625738808"/>
        <c:axId val="625739792"/>
      </c:lineChart>
      <c:catAx>
        <c:axId val="625738808"/>
        <c:scaling>
          <c:orientation val="minMax"/>
        </c:scaling>
        <c:delete val="0"/>
        <c:axPos val="b"/>
        <c:title>
          <c:tx>
            <c:rich>
              <a:bodyPr rot="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r>
                  <a:rPr lang="da-DK"/>
                  <a:t>Year</a:t>
                </a:r>
              </a:p>
            </c:rich>
          </c:tx>
          <c:layout/>
          <c:overlay val="0"/>
          <c:spPr>
            <a:noFill/>
            <a:ln>
              <a:noFill/>
            </a:ln>
            <a:effectLst/>
          </c:spPr>
          <c:txPr>
            <a:bodyPr rot="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2400" b="0" i="0" u="none" strike="noStrike" kern="1200" baseline="0">
                <a:solidFill>
                  <a:schemeClr val="tx1">
                    <a:lumMod val="65000"/>
                    <a:lumOff val="35000"/>
                  </a:schemeClr>
                </a:solidFill>
                <a:latin typeface="+mn-lt"/>
                <a:ea typeface="+mn-ea"/>
                <a:cs typeface="+mn-cs"/>
              </a:defRPr>
            </a:pPr>
            <a:endParaRPr lang="fr-FR"/>
          </a:p>
        </c:txPr>
        <c:crossAx val="625739792"/>
        <c:crosses val="autoZero"/>
        <c:auto val="1"/>
        <c:lblAlgn val="ctr"/>
        <c:lblOffset val="100"/>
        <c:noMultiLvlLbl val="0"/>
      </c:catAx>
      <c:valAx>
        <c:axId val="625739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r>
                  <a:rPr lang="en-US"/>
                  <a:t>MtCO2 yr-1</a:t>
                </a:r>
              </a:p>
            </c:rich>
          </c:tx>
          <c:layout/>
          <c:overlay val="0"/>
          <c:spPr>
            <a:noFill/>
            <a:ln>
              <a:noFill/>
            </a:ln>
            <a:effectLst/>
          </c:spPr>
          <c:txPr>
            <a:bodyPr rot="-540000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endParaRPr lang="fr-FR"/>
          </a:p>
        </c:txPr>
        <c:crossAx val="625738808"/>
        <c:crosses val="autoZero"/>
        <c:crossBetween val="between"/>
      </c:valAx>
      <c:spPr>
        <a:noFill/>
        <a:ln w="38100">
          <a:noFill/>
        </a:ln>
        <a:effectLst/>
      </c:spPr>
    </c:plotArea>
    <c:legend>
      <c:legendPos val="b"/>
      <c:layout/>
      <c:overlay val="0"/>
      <c:spPr>
        <a:noFill/>
        <a:ln>
          <a:noFill/>
        </a:ln>
        <a:effectLst/>
      </c:spPr>
      <c:txPr>
        <a:bodyPr rot="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2400"/>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99711761271649"/>
          <c:y val="3.7530286556055531E-2"/>
          <c:w val="0.86557253937496337"/>
          <c:h val="0.67653348979789207"/>
        </c:manualLayout>
      </c:layout>
      <c:lineChart>
        <c:grouping val="standard"/>
        <c:varyColors val="0"/>
        <c:ser>
          <c:idx val="0"/>
          <c:order val="0"/>
          <c:tx>
            <c:v>Atlantic</c:v>
          </c:tx>
          <c:spPr>
            <a:ln w="57150" cap="rnd">
              <a:solidFill>
                <a:schemeClr val="accent1"/>
              </a:solidFill>
              <a:round/>
            </a:ln>
            <a:effectLst/>
          </c:spPr>
          <c:marker>
            <c:symbol val="none"/>
          </c:marker>
          <c:cat>
            <c:strRef>
              <c:f>'NCSC CLCL Min soils'!$C$8:$AE$8</c:f>
              <c:strCach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strCache>
            </c:strRef>
          </c:cat>
          <c:val>
            <c:numRef>
              <c:f>'NCSC CLCL Min soils'!$C$69:$AE$69</c:f>
              <c:numCache>
                <c:formatCode>0.00</c:formatCode>
                <c:ptCount val="29"/>
                <c:pt idx="0">
                  <c:v>0.59936427531102732</c:v>
                </c:pt>
                <c:pt idx="1">
                  <c:v>-0.24147206219410297</c:v>
                </c:pt>
                <c:pt idx="2">
                  <c:v>0.92973561072745026</c:v>
                </c:pt>
                <c:pt idx="3">
                  <c:v>-3.1687880920002296E-3</c:v>
                </c:pt>
                <c:pt idx="4">
                  <c:v>-0.58478221896389626</c:v>
                </c:pt>
                <c:pt idx="5">
                  <c:v>-0.61732422191524072</c:v>
                </c:pt>
                <c:pt idx="6">
                  <c:v>-1.2000152136997244</c:v>
                </c:pt>
                <c:pt idx="7">
                  <c:v>-1.0021202041706971</c:v>
                </c:pt>
                <c:pt idx="8">
                  <c:v>-1.1689562998305154</c:v>
                </c:pt>
                <c:pt idx="9">
                  <c:v>-1.0529648760829291</c:v>
                </c:pt>
                <c:pt idx="10">
                  <c:v>-0.96474688814210896</c:v>
                </c:pt>
                <c:pt idx="11">
                  <c:v>-1.9103470321172575</c:v>
                </c:pt>
                <c:pt idx="12">
                  <c:v>-1.224606323748104</c:v>
                </c:pt>
                <c:pt idx="13">
                  <c:v>-1.9659519658584343</c:v>
                </c:pt>
                <c:pt idx="14">
                  <c:v>-2.6222472190684298</c:v>
                </c:pt>
                <c:pt idx="15">
                  <c:v>-3.3491485181281009</c:v>
                </c:pt>
                <c:pt idx="16">
                  <c:v>-3.2552337376434686</c:v>
                </c:pt>
                <c:pt idx="17">
                  <c:v>-2.6224306889738003</c:v>
                </c:pt>
                <c:pt idx="18">
                  <c:v>-3.0573798441303817</c:v>
                </c:pt>
                <c:pt idx="19">
                  <c:v>-3.9745163775871526</c:v>
                </c:pt>
                <c:pt idx="20">
                  <c:v>-4.6213623772815016</c:v>
                </c:pt>
                <c:pt idx="21">
                  <c:v>-4.0873044896434703</c:v>
                </c:pt>
                <c:pt idx="22">
                  <c:v>-4.1123319675084336</c:v>
                </c:pt>
                <c:pt idx="23">
                  <c:v>-4.5182147175013503</c:v>
                </c:pt>
                <c:pt idx="24">
                  <c:v>-3.791291494715805</c:v>
                </c:pt>
                <c:pt idx="25">
                  <c:v>-4.1547591319855774</c:v>
                </c:pt>
                <c:pt idx="26">
                  <c:v>-3.6521127753330327</c:v>
                </c:pt>
                <c:pt idx="27">
                  <c:v>-3.9764930866816033</c:v>
                </c:pt>
                <c:pt idx="28">
                  <c:v>-2.4227069540158213</c:v>
                </c:pt>
              </c:numCache>
            </c:numRef>
          </c:val>
          <c:smooth val="0"/>
          <c:extLst>
            <c:ext xmlns:c16="http://schemas.microsoft.com/office/drawing/2014/chart" uri="{C3380CC4-5D6E-409C-BE32-E72D297353CC}">
              <c16:uniqueId val="{00000000-01E3-424A-80BB-E0FE37EB205B}"/>
            </c:ext>
          </c:extLst>
        </c:ser>
        <c:ser>
          <c:idx val="1"/>
          <c:order val="1"/>
          <c:tx>
            <c:v>Scandinavia</c:v>
          </c:tx>
          <c:spPr>
            <a:ln w="57150" cap="rnd">
              <a:solidFill>
                <a:schemeClr val="accent6"/>
              </a:solidFill>
              <a:round/>
            </a:ln>
            <a:effectLst/>
          </c:spPr>
          <c:marker>
            <c:symbol val="none"/>
          </c:marker>
          <c:val>
            <c:numRef>
              <c:f>'NCSC CLCL Min soils'!$C$76:$AE$76</c:f>
              <c:numCache>
                <c:formatCode>0.00</c:formatCode>
                <c:ptCount val="29"/>
                <c:pt idx="0">
                  <c:v>0.43904437499999999</c:v>
                </c:pt>
                <c:pt idx="1">
                  <c:v>0.24475226973897155</c:v>
                </c:pt>
                <c:pt idx="2">
                  <c:v>0.30106419517377769</c:v>
                </c:pt>
                <c:pt idx="3">
                  <c:v>0.23087376417199848</c:v>
                </c:pt>
                <c:pt idx="4">
                  <c:v>0.69263335172959739</c:v>
                </c:pt>
                <c:pt idx="5">
                  <c:v>0.53007899972811534</c:v>
                </c:pt>
                <c:pt idx="6">
                  <c:v>1.322970777619713</c:v>
                </c:pt>
                <c:pt idx="7">
                  <c:v>2.0096348463164295</c:v>
                </c:pt>
                <c:pt idx="8">
                  <c:v>2.0282635862021126</c:v>
                </c:pt>
                <c:pt idx="9">
                  <c:v>2.3754244450448541</c:v>
                </c:pt>
                <c:pt idx="10">
                  <c:v>2.3097356299359926</c:v>
                </c:pt>
                <c:pt idx="11">
                  <c:v>1.5514214174524095</c:v>
                </c:pt>
                <c:pt idx="12">
                  <c:v>1.1086535706409069</c:v>
                </c:pt>
                <c:pt idx="13">
                  <c:v>1.0800679425663275</c:v>
                </c:pt>
                <c:pt idx="14">
                  <c:v>0.98988514685276063</c:v>
                </c:pt>
                <c:pt idx="15">
                  <c:v>0.58958161922586672</c:v>
                </c:pt>
                <c:pt idx="16">
                  <c:v>0.34633010153100297</c:v>
                </c:pt>
                <c:pt idx="17">
                  <c:v>5.7368232519612643E-2</c:v>
                </c:pt>
                <c:pt idx="18">
                  <c:v>-6.2238028025868357E-2</c:v>
                </c:pt>
                <c:pt idx="19">
                  <c:v>-0.40218640436211789</c:v>
                </c:pt>
                <c:pt idx="20">
                  <c:v>-0.11541274833911667</c:v>
                </c:pt>
                <c:pt idx="21">
                  <c:v>-0.30588990277998962</c:v>
                </c:pt>
                <c:pt idx="22">
                  <c:v>0.20295117232497548</c:v>
                </c:pt>
                <c:pt idx="23">
                  <c:v>3.5542693607429711E-2</c:v>
                </c:pt>
                <c:pt idx="24">
                  <c:v>-9.8860767774843386E-2</c:v>
                </c:pt>
                <c:pt idx="25">
                  <c:v>-0.35274398308032612</c:v>
                </c:pt>
                <c:pt idx="26">
                  <c:v>0.42103860263184834</c:v>
                </c:pt>
                <c:pt idx="27">
                  <c:v>0.92659381405811136</c:v>
                </c:pt>
                <c:pt idx="28">
                  <c:v>0.85346533579346695</c:v>
                </c:pt>
              </c:numCache>
            </c:numRef>
          </c:val>
          <c:smooth val="0"/>
          <c:extLst>
            <c:ext xmlns:c16="http://schemas.microsoft.com/office/drawing/2014/chart" uri="{C3380CC4-5D6E-409C-BE32-E72D297353CC}">
              <c16:uniqueId val="{00000001-01E3-424A-80BB-E0FE37EB205B}"/>
            </c:ext>
          </c:extLst>
        </c:ser>
        <c:ser>
          <c:idx val="2"/>
          <c:order val="2"/>
          <c:tx>
            <c:v>Mediteranian</c:v>
          </c:tx>
          <c:spPr>
            <a:ln w="57150" cap="rnd">
              <a:solidFill>
                <a:srgbClr val="7030A0"/>
              </a:solidFill>
              <a:round/>
            </a:ln>
            <a:effectLst/>
          </c:spPr>
          <c:marker>
            <c:symbol val="none"/>
          </c:marker>
          <c:val>
            <c:numRef>
              <c:f>'NCSC CLCL Min soils'!$C$85:$AE$85</c:f>
              <c:numCache>
                <c:formatCode>0.00</c:formatCode>
                <c:ptCount val="29"/>
                <c:pt idx="0">
                  <c:v>-1.2038039682101056</c:v>
                </c:pt>
                <c:pt idx="1">
                  <c:v>-1.8715250906427479</c:v>
                </c:pt>
                <c:pt idx="2">
                  <c:v>-2.562935561750189</c:v>
                </c:pt>
                <c:pt idx="3">
                  <c:v>-3.3727133562316292</c:v>
                </c:pt>
                <c:pt idx="4">
                  <c:v>-3.0173359744414716</c:v>
                </c:pt>
                <c:pt idx="5">
                  <c:v>-2.6198949355627796</c:v>
                </c:pt>
                <c:pt idx="6">
                  <c:v>-2.6427086010045278</c:v>
                </c:pt>
                <c:pt idx="7">
                  <c:v>-3.1311229073839661</c:v>
                </c:pt>
                <c:pt idx="8">
                  <c:v>-3.6647936453337882</c:v>
                </c:pt>
                <c:pt idx="9">
                  <c:v>-4.1419765388300807</c:v>
                </c:pt>
                <c:pt idx="10">
                  <c:v>-4.8588717551334124</c:v>
                </c:pt>
                <c:pt idx="11">
                  <c:v>-5.1136983418676953</c:v>
                </c:pt>
                <c:pt idx="12">
                  <c:v>-4.8466351350759824</c:v>
                </c:pt>
                <c:pt idx="13">
                  <c:v>-4.6337279345117262</c:v>
                </c:pt>
                <c:pt idx="14">
                  <c:v>-4.4425102930579028</c:v>
                </c:pt>
                <c:pt idx="15">
                  <c:v>-4.9981228097988941</c:v>
                </c:pt>
                <c:pt idx="16">
                  <c:v>-5.206658322130683</c:v>
                </c:pt>
                <c:pt idx="17">
                  <c:v>-5.486491913072765</c:v>
                </c:pt>
                <c:pt idx="18">
                  <c:v>-5.0595392070172762</c:v>
                </c:pt>
                <c:pt idx="19">
                  <c:v>-5.3898922829480354</c:v>
                </c:pt>
                <c:pt idx="20">
                  <c:v>-4.3582384472031999</c:v>
                </c:pt>
                <c:pt idx="21">
                  <c:v>-3.8386681270875407</c:v>
                </c:pt>
                <c:pt idx="22">
                  <c:v>-3.3148208850854872</c:v>
                </c:pt>
                <c:pt idx="23">
                  <c:v>-2.6763901369771719</c:v>
                </c:pt>
                <c:pt idx="24">
                  <c:v>-3.3766150393102037</c:v>
                </c:pt>
                <c:pt idx="25">
                  <c:v>-4.1519322157307137</c:v>
                </c:pt>
                <c:pt idx="26">
                  <c:v>-4.6587463120644648</c:v>
                </c:pt>
                <c:pt idx="27">
                  <c:v>-4.921987672750503</c:v>
                </c:pt>
                <c:pt idx="28">
                  <c:v>-4.8523745062017039</c:v>
                </c:pt>
              </c:numCache>
            </c:numRef>
          </c:val>
          <c:smooth val="0"/>
          <c:extLst>
            <c:ext xmlns:c16="http://schemas.microsoft.com/office/drawing/2014/chart" uri="{C3380CC4-5D6E-409C-BE32-E72D297353CC}">
              <c16:uniqueId val="{00000002-01E3-424A-80BB-E0FE37EB205B}"/>
            </c:ext>
          </c:extLst>
        </c:ser>
        <c:ser>
          <c:idx val="3"/>
          <c:order val="3"/>
          <c:tx>
            <c:v>Continental</c:v>
          </c:tx>
          <c:spPr>
            <a:ln w="57150" cap="rnd">
              <a:solidFill>
                <a:schemeClr val="accent4"/>
              </a:solidFill>
              <a:round/>
            </a:ln>
            <a:effectLst/>
          </c:spPr>
          <c:marker>
            <c:symbol val="none"/>
          </c:marker>
          <c:val>
            <c:numRef>
              <c:f>'NCSC CLCL Min soils'!$C$96:$AE$96</c:f>
              <c:numCache>
                <c:formatCode>0.00</c:formatCode>
                <c:ptCount val="29"/>
                <c:pt idx="0">
                  <c:v>-3.2484498099967949</c:v>
                </c:pt>
                <c:pt idx="1">
                  <c:v>-3.1667615162891467</c:v>
                </c:pt>
                <c:pt idx="2">
                  <c:v>-3.2202485065864264</c:v>
                </c:pt>
                <c:pt idx="3">
                  <c:v>-3.286024018679905</c:v>
                </c:pt>
                <c:pt idx="4">
                  <c:v>-3.3277100158074444</c:v>
                </c:pt>
                <c:pt idx="5">
                  <c:v>-3.4129879039695625</c:v>
                </c:pt>
                <c:pt idx="6">
                  <c:v>-3.4704501188177446</c:v>
                </c:pt>
                <c:pt idx="7">
                  <c:v>-3.5821831142593061</c:v>
                </c:pt>
                <c:pt idx="8">
                  <c:v>-3.7094688267369289</c:v>
                </c:pt>
                <c:pt idx="9">
                  <c:v>-3.8210257313428575</c:v>
                </c:pt>
                <c:pt idx="10">
                  <c:v>-3.9521132527152045</c:v>
                </c:pt>
                <c:pt idx="11">
                  <c:v>-4.0300640781319927</c:v>
                </c:pt>
                <c:pt idx="12">
                  <c:v>-4.0651836530618519</c:v>
                </c:pt>
                <c:pt idx="13">
                  <c:v>-4.0853103747372543</c:v>
                </c:pt>
                <c:pt idx="14">
                  <c:v>-4.1001066825110213</c:v>
                </c:pt>
                <c:pt idx="15">
                  <c:v>-4.0941687296936049</c:v>
                </c:pt>
                <c:pt idx="16">
                  <c:v>-4.1079246918464385</c:v>
                </c:pt>
                <c:pt idx="17">
                  <c:v>-4.0751735432183152</c:v>
                </c:pt>
                <c:pt idx="18">
                  <c:v>-4.0442299534604187</c:v>
                </c:pt>
                <c:pt idx="19">
                  <c:v>-4.0350797655557065</c:v>
                </c:pt>
                <c:pt idx="20">
                  <c:v>-4.0642220094593631</c:v>
                </c:pt>
                <c:pt idx="21">
                  <c:v>-3.9775963899342246</c:v>
                </c:pt>
                <c:pt idx="22">
                  <c:v>-3.8847916402698082</c:v>
                </c:pt>
                <c:pt idx="23">
                  <c:v>-3.7653187730751614</c:v>
                </c:pt>
                <c:pt idx="24">
                  <c:v>-3.6334531617663881</c:v>
                </c:pt>
                <c:pt idx="25">
                  <c:v>-3.5307636354138534</c:v>
                </c:pt>
                <c:pt idx="26">
                  <c:v>-3.4551794709750232</c:v>
                </c:pt>
                <c:pt idx="27">
                  <c:v>-3.3716529232219896</c:v>
                </c:pt>
                <c:pt idx="28">
                  <c:v>-3.2654675052140516</c:v>
                </c:pt>
              </c:numCache>
            </c:numRef>
          </c:val>
          <c:smooth val="0"/>
          <c:extLst>
            <c:ext xmlns:c16="http://schemas.microsoft.com/office/drawing/2014/chart" uri="{C3380CC4-5D6E-409C-BE32-E72D297353CC}">
              <c16:uniqueId val="{00000003-01E3-424A-80BB-E0FE37EB205B}"/>
            </c:ext>
          </c:extLst>
        </c:ser>
        <c:ser>
          <c:idx val="4"/>
          <c:order val="4"/>
          <c:tx>
            <c:v>EU</c:v>
          </c:tx>
          <c:spPr>
            <a:ln w="57150" cap="rnd">
              <a:solidFill>
                <a:sysClr val="windowText" lastClr="000000"/>
              </a:solidFill>
              <a:prstDash val="dash"/>
              <a:round/>
            </a:ln>
            <a:effectLst/>
          </c:spPr>
          <c:marker>
            <c:symbol val="none"/>
          </c:marker>
          <c:val>
            <c:numRef>
              <c:f>'NCSC CLCL Min soils'!$C$99:$AE$99</c:f>
              <c:numCache>
                <c:formatCode>0.00</c:formatCode>
                <c:ptCount val="29"/>
                <c:pt idx="0">
                  <c:v>-3.4138451278958732</c:v>
                </c:pt>
                <c:pt idx="1">
                  <c:v>-5.0350063993870258</c:v>
                </c:pt>
                <c:pt idx="2">
                  <c:v>-4.5523842624353872</c:v>
                </c:pt>
                <c:pt idx="3">
                  <c:v>-6.4310323988315359</c:v>
                </c:pt>
                <c:pt idx="4">
                  <c:v>-6.2371948574832148</c:v>
                </c:pt>
                <c:pt idx="5">
                  <c:v>-6.120128061719468</c:v>
                </c:pt>
                <c:pt idx="6">
                  <c:v>-5.9902031559022841</c:v>
                </c:pt>
                <c:pt idx="7">
                  <c:v>-5.7057913794975406</c:v>
                </c:pt>
                <c:pt idx="8">
                  <c:v>-6.5149551856991197</c:v>
                </c:pt>
                <c:pt idx="9">
                  <c:v>-6.6405427012110128</c:v>
                </c:pt>
                <c:pt idx="10">
                  <c:v>-7.4659962660547334</c:v>
                </c:pt>
                <c:pt idx="11">
                  <c:v>-9.502688034664537</c:v>
                </c:pt>
                <c:pt idx="12">
                  <c:v>-9.0277715412450306</c:v>
                </c:pt>
                <c:pt idx="13">
                  <c:v>-9.6049223325410864</c:v>
                </c:pt>
                <c:pt idx="14">
                  <c:v>-10.174979047784593</c:v>
                </c:pt>
                <c:pt idx="15">
                  <c:v>-11.851858438394732</c:v>
                </c:pt>
                <c:pt idx="16">
                  <c:v>-12.223486650089587</c:v>
                </c:pt>
                <c:pt idx="17">
                  <c:v>-12.126727912745267</c:v>
                </c:pt>
                <c:pt idx="18">
                  <c:v>-12.223387032633944</c:v>
                </c:pt>
                <c:pt idx="19">
                  <c:v>-13.801674830453013</c:v>
                </c:pt>
                <c:pt idx="20">
                  <c:v>-13.159235582283181</c:v>
                </c:pt>
                <c:pt idx="21">
                  <c:v>-12.209458909445225</c:v>
                </c:pt>
                <c:pt idx="22">
                  <c:v>-11.108993320538755</c:v>
                </c:pt>
                <c:pt idx="23">
                  <c:v>-10.924380933946255</c:v>
                </c:pt>
                <c:pt idx="24">
                  <c:v>-10.900220463567241</c:v>
                </c:pt>
                <c:pt idx="25">
                  <c:v>-12.19019896621047</c:v>
                </c:pt>
                <c:pt idx="26">
                  <c:v>-11.344999955740672</c:v>
                </c:pt>
                <c:pt idx="27">
                  <c:v>-11.343539868595984</c:v>
                </c:pt>
                <c:pt idx="28">
                  <c:v>-9.68708362963811</c:v>
                </c:pt>
              </c:numCache>
            </c:numRef>
          </c:val>
          <c:smooth val="0"/>
          <c:extLst>
            <c:ext xmlns:c16="http://schemas.microsoft.com/office/drawing/2014/chart" uri="{C3380CC4-5D6E-409C-BE32-E72D297353CC}">
              <c16:uniqueId val="{00000000-CE62-420A-A5E5-53091D7BA14D}"/>
            </c:ext>
          </c:extLst>
        </c:ser>
        <c:dLbls>
          <c:showLegendKey val="0"/>
          <c:showVal val="0"/>
          <c:showCatName val="0"/>
          <c:showSerName val="0"/>
          <c:showPercent val="0"/>
          <c:showBubbleSize val="0"/>
        </c:dLbls>
        <c:smooth val="0"/>
        <c:axId val="625738808"/>
        <c:axId val="625739792"/>
      </c:lineChart>
      <c:catAx>
        <c:axId val="625738808"/>
        <c:scaling>
          <c:orientation val="minMax"/>
        </c:scaling>
        <c:delete val="0"/>
        <c:axPos val="b"/>
        <c:title>
          <c:tx>
            <c:rich>
              <a:bodyPr rot="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r>
                  <a:rPr lang="da-DK"/>
                  <a:t>Year</a:t>
                </a:r>
              </a:p>
            </c:rich>
          </c:tx>
          <c:overlay val="0"/>
          <c:spPr>
            <a:noFill/>
            <a:ln>
              <a:noFill/>
            </a:ln>
            <a:effectLst/>
          </c:spPr>
          <c:txPr>
            <a:bodyPr rot="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endParaRPr lang="fr-FR"/>
          </a:p>
        </c:txPr>
        <c:crossAx val="625739792"/>
        <c:crosses val="autoZero"/>
        <c:auto val="1"/>
        <c:lblAlgn val="ctr"/>
        <c:lblOffset val="100"/>
        <c:noMultiLvlLbl val="0"/>
      </c:catAx>
      <c:valAx>
        <c:axId val="625739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r>
                  <a:rPr lang="en-US"/>
                  <a:t>MtCO2 yr-1</a:t>
                </a:r>
              </a:p>
            </c:rich>
          </c:tx>
          <c:overlay val="0"/>
          <c:spPr>
            <a:noFill/>
            <a:ln>
              <a:noFill/>
            </a:ln>
            <a:effectLst/>
          </c:spPr>
          <c:txPr>
            <a:bodyPr rot="-540000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endParaRPr lang="fr-FR"/>
          </a:p>
        </c:txPr>
        <c:crossAx val="625738808"/>
        <c:crosses val="autoZero"/>
        <c:crossBetween val="between"/>
      </c:valAx>
      <c:spPr>
        <a:noFill/>
        <a:ln w="38100">
          <a:noFill/>
        </a:ln>
        <a:effectLst/>
      </c:spPr>
    </c:plotArea>
    <c:legend>
      <c:legendPos val="b"/>
      <c:overlay val="0"/>
      <c:spPr>
        <a:noFill/>
        <a:ln>
          <a:noFill/>
        </a:ln>
        <a:effectLst/>
      </c:spPr>
      <c:txPr>
        <a:bodyPr rot="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2400"/>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692827941520076E-2"/>
          <c:y val="3.7530286556055531E-2"/>
          <c:w val="0.90887683372451999"/>
          <c:h val="0.67653348979789207"/>
        </c:manualLayout>
      </c:layout>
      <c:lineChart>
        <c:grouping val="standard"/>
        <c:varyColors val="0"/>
        <c:ser>
          <c:idx val="0"/>
          <c:order val="0"/>
          <c:tx>
            <c:v>Atlantic</c:v>
          </c:tx>
          <c:spPr>
            <a:ln w="57150" cap="rnd">
              <a:solidFill>
                <a:schemeClr val="accent1"/>
              </a:solidFill>
              <a:round/>
            </a:ln>
            <a:effectLst/>
          </c:spPr>
          <c:marker>
            <c:symbol val="none"/>
          </c:marker>
          <c:cat>
            <c:strRef>
              <c:f>'NCSC GLGL Min soils'!$C$8:$AE$8</c:f>
              <c:strCach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strCache>
            </c:strRef>
          </c:cat>
          <c:val>
            <c:numRef>
              <c:f>'NCSC GLGL Min soils'!$C$70:$AE$70</c:f>
              <c:numCache>
                <c:formatCode>General</c:formatCode>
                <c:ptCount val="29"/>
                <c:pt idx="0">
                  <c:v>-0.33915547959611997</c:v>
                </c:pt>
                <c:pt idx="1">
                  <c:v>-6.1473017916808474E-2</c:v>
                </c:pt>
                <c:pt idx="2">
                  <c:v>-0.72205872200985355</c:v>
                </c:pt>
                <c:pt idx="3">
                  <c:v>-0.91985613215534823</c:v>
                </c:pt>
                <c:pt idx="4">
                  <c:v>-1.021941846466309</c:v>
                </c:pt>
                <c:pt idx="5">
                  <c:v>-0.7948896358262757</c:v>
                </c:pt>
                <c:pt idx="6">
                  <c:v>-1.0876666857028823</c:v>
                </c:pt>
                <c:pt idx="7">
                  <c:v>-0.77988170582882732</c:v>
                </c:pt>
                <c:pt idx="8">
                  <c:v>-0.89045515927541863</c:v>
                </c:pt>
                <c:pt idx="9">
                  <c:v>-1.0361267242181342</c:v>
                </c:pt>
                <c:pt idx="10">
                  <c:v>-1.4929088609508951</c:v>
                </c:pt>
                <c:pt idx="11">
                  <c:v>-1.5900334338473887</c:v>
                </c:pt>
                <c:pt idx="12">
                  <c:v>-1.1166957377843734</c:v>
                </c:pt>
                <c:pt idx="13">
                  <c:v>-1.3190739721694718</c:v>
                </c:pt>
                <c:pt idx="14">
                  <c:v>-1.5483103031846619</c:v>
                </c:pt>
                <c:pt idx="15">
                  <c:v>-1.67874436239173</c:v>
                </c:pt>
                <c:pt idx="16">
                  <c:v>-1.6857440722869601</c:v>
                </c:pt>
                <c:pt idx="17">
                  <c:v>-1.5761004053309651</c:v>
                </c:pt>
                <c:pt idx="18">
                  <c:v>-1.4524696258114895</c:v>
                </c:pt>
                <c:pt idx="19">
                  <c:v>-1.5619363384689327</c:v>
                </c:pt>
                <c:pt idx="20">
                  <c:v>-2.103633929440262</c:v>
                </c:pt>
                <c:pt idx="21">
                  <c:v>-1.9666134493099907</c:v>
                </c:pt>
                <c:pt idx="22">
                  <c:v>-1.7879024184764785</c:v>
                </c:pt>
                <c:pt idx="23">
                  <c:v>-1.8296091987546466</c:v>
                </c:pt>
                <c:pt idx="24">
                  <c:v>-1.8749118057752927</c:v>
                </c:pt>
                <c:pt idx="25">
                  <c:v>-1.8107491382012131</c:v>
                </c:pt>
                <c:pt idx="26">
                  <c:v>-1.9483049006841868</c:v>
                </c:pt>
                <c:pt idx="27">
                  <c:v>-2.1769743033678748</c:v>
                </c:pt>
                <c:pt idx="28">
                  <c:v>-2.3012176415654877</c:v>
                </c:pt>
              </c:numCache>
            </c:numRef>
          </c:val>
          <c:smooth val="0"/>
          <c:extLst>
            <c:ext xmlns:c16="http://schemas.microsoft.com/office/drawing/2014/chart" uri="{C3380CC4-5D6E-409C-BE32-E72D297353CC}">
              <c16:uniqueId val="{00000001-3A33-4C8A-B1F2-03247C5A056D}"/>
            </c:ext>
          </c:extLst>
        </c:ser>
        <c:ser>
          <c:idx val="1"/>
          <c:order val="1"/>
          <c:tx>
            <c:v>Scandinavian</c:v>
          </c:tx>
          <c:spPr>
            <a:ln w="57150" cap="rnd">
              <a:solidFill>
                <a:schemeClr val="accent6"/>
              </a:solidFill>
              <a:round/>
            </a:ln>
            <a:effectLst/>
          </c:spPr>
          <c:marker>
            <c:symbol val="none"/>
          </c:marker>
          <c:cat>
            <c:strRef>
              <c:f>'NCSC GLGL Min soils'!$C$8:$AE$8</c:f>
              <c:strCach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strCache>
            </c:strRef>
          </c:cat>
          <c:val>
            <c:numRef>
              <c:f>'NCSC GLGL Min soils'!$C$77:$AE$77</c:f>
              <c:numCache>
                <c:formatCode>0.00</c:formatCode>
                <c:ptCount val="29"/>
                <c:pt idx="0">
                  <c:v>2.9403813999999997E-2</c:v>
                </c:pt>
                <c:pt idx="1">
                  <c:v>2.8976229333333332E-2</c:v>
                </c:pt>
                <c:pt idx="2">
                  <c:v>2.8740425999999999E-2</c:v>
                </c:pt>
                <c:pt idx="3">
                  <c:v>2.8575393000000001E-2</c:v>
                </c:pt>
                <c:pt idx="4">
                  <c:v>2.0811787333333331E-2</c:v>
                </c:pt>
                <c:pt idx="5">
                  <c:v>2.0441068999999999E-2</c:v>
                </c:pt>
                <c:pt idx="6">
                  <c:v>2.0958754666666666E-2</c:v>
                </c:pt>
                <c:pt idx="7">
                  <c:v>4.829568699999999E-2</c:v>
                </c:pt>
                <c:pt idx="8">
                  <c:v>4.8848477333333327E-2</c:v>
                </c:pt>
                <c:pt idx="9">
                  <c:v>4.8232008E-2</c:v>
                </c:pt>
                <c:pt idx="10">
                  <c:v>8.3190147333333339E-2</c:v>
                </c:pt>
                <c:pt idx="11">
                  <c:v>8.0466587666666659E-2</c:v>
                </c:pt>
                <c:pt idx="12">
                  <c:v>2.6170125666666665E-2</c:v>
                </c:pt>
                <c:pt idx="13">
                  <c:v>0.11387879799999999</c:v>
                </c:pt>
                <c:pt idx="14">
                  <c:v>3.7064943666666662E-2</c:v>
                </c:pt>
                <c:pt idx="15">
                  <c:v>0.20421947333333332</c:v>
                </c:pt>
                <c:pt idx="16">
                  <c:v>2.8003000666666666E-2</c:v>
                </c:pt>
                <c:pt idx="17">
                  <c:v>2.5390991999999998E-2</c:v>
                </c:pt>
                <c:pt idx="18">
                  <c:v>-6.6876124333333328E-2</c:v>
                </c:pt>
                <c:pt idx="19">
                  <c:v>-6.4739869333333325E-2</c:v>
                </c:pt>
                <c:pt idx="20">
                  <c:v>-2.0186367666666667E-2</c:v>
                </c:pt>
                <c:pt idx="21">
                  <c:v>-2.0503372999999998E-2</c:v>
                </c:pt>
                <c:pt idx="22">
                  <c:v>7.3072035666666674E-2</c:v>
                </c:pt>
                <c:pt idx="23">
                  <c:v>9.278344899999999E-2</c:v>
                </c:pt>
                <c:pt idx="24">
                  <c:v>6.524326599999998E-2</c:v>
                </c:pt>
                <c:pt idx="25">
                  <c:v>6.4236857666666661E-2</c:v>
                </c:pt>
                <c:pt idx="26">
                  <c:v>6.3142966333333328E-2</c:v>
                </c:pt>
                <c:pt idx="27">
                  <c:v>6.2367682666666653E-2</c:v>
                </c:pt>
                <c:pt idx="28">
                  <c:v>6.1221526666666672E-2</c:v>
                </c:pt>
              </c:numCache>
            </c:numRef>
          </c:val>
          <c:smooth val="0"/>
          <c:extLst>
            <c:ext xmlns:c16="http://schemas.microsoft.com/office/drawing/2014/chart" uri="{C3380CC4-5D6E-409C-BE32-E72D297353CC}">
              <c16:uniqueId val="{00000003-3A33-4C8A-B1F2-03247C5A056D}"/>
            </c:ext>
          </c:extLst>
        </c:ser>
        <c:ser>
          <c:idx val="2"/>
          <c:order val="2"/>
          <c:tx>
            <c:v>Mediteranian</c:v>
          </c:tx>
          <c:spPr>
            <a:ln w="57150" cap="rnd">
              <a:solidFill>
                <a:srgbClr val="7030A0"/>
              </a:solidFill>
              <a:round/>
            </a:ln>
            <a:effectLst/>
          </c:spPr>
          <c:marker>
            <c:symbol val="none"/>
          </c:marker>
          <c:cat>
            <c:strRef>
              <c:f>'NCSC GLGL Min soils'!$C$8:$AE$8</c:f>
              <c:strCach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strCache>
            </c:strRef>
          </c:cat>
          <c:val>
            <c:numRef>
              <c:f>'NCSC GLGL Min soils'!$C$86:$AE$86</c:f>
              <c:numCache>
                <c:formatCode>General</c:formatCode>
                <c:ptCount val="29"/>
                <c:pt idx="0">
                  <c:v>0.12043985017139583</c:v>
                </c:pt>
                <c:pt idx="1">
                  <c:v>-0.12588981008221486</c:v>
                </c:pt>
                <c:pt idx="2">
                  <c:v>-0.4198397845430149</c:v>
                </c:pt>
                <c:pt idx="3">
                  <c:v>-0.63999070568677208</c:v>
                </c:pt>
                <c:pt idx="4">
                  <c:v>-0.85526965165161395</c:v>
                </c:pt>
                <c:pt idx="5">
                  <c:v>-1.0085541889022147</c:v>
                </c:pt>
                <c:pt idx="6">
                  <c:v>-1.074662182457284</c:v>
                </c:pt>
                <c:pt idx="7">
                  <c:v>-1.2505771875889216</c:v>
                </c:pt>
                <c:pt idx="8">
                  <c:v>-1.2754262033469017</c:v>
                </c:pt>
                <c:pt idx="9">
                  <c:v>-1.2164877816310706</c:v>
                </c:pt>
                <c:pt idx="10">
                  <c:v>-1.253875714717412</c:v>
                </c:pt>
                <c:pt idx="11">
                  <c:v>-1.4546126871092249</c:v>
                </c:pt>
                <c:pt idx="12">
                  <c:v>-1.5083491855757845</c:v>
                </c:pt>
                <c:pt idx="13">
                  <c:v>-1.4926081050472977</c:v>
                </c:pt>
                <c:pt idx="14">
                  <c:v>-1.5754944071286692</c:v>
                </c:pt>
                <c:pt idx="15">
                  <c:v>-1.6327445056857959</c:v>
                </c:pt>
                <c:pt idx="16">
                  <c:v>-1.6360495361962655</c:v>
                </c:pt>
                <c:pt idx="17">
                  <c:v>-1.586938175537278</c:v>
                </c:pt>
                <c:pt idx="18">
                  <c:v>-1.476086387542346</c:v>
                </c:pt>
                <c:pt idx="19">
                  <c:v>-1.7867457603198584</c:v>
                </c:pt>
                <c:pt idx="20">
                  <c:v>-2.0694762542255805</c:v>
                </c:pt>
                <c:pt idx="21">
                  <c:v>-1.6849246280445027</c:v>
                </c:pt>
                <c:pt idx="22">
                  <c:v>-1.2645548041619887</c:v>
                </c:pt>
                <c:pt idx="23">
                  <c:v>-1.0763026264842621</c:v>
                </c:pt>
                <c:pt idx="24">
                  <c:v>-1.5283600490597666</c:v>
                </c:pt>
                <c:pt idx="25">
                  <c:v>-1.2032345895568688</c:v>
                </c:pt>
                <c:pt idx="26">
                  <c:v>-1.2912033004284718</c:v>
                </c:pt>
                <c:pt idx="27">
                  <c:v>-0.9263084035466651</c:v>
                </c:pt>
                <c:pt idx="28">
                  <c:v>-0.84114272290845016</c:v>
                </c:pt>
              </c:numCache>
            </c:numRef>
          </c:val>
          <c:smooth val="0"/>
          <c:extLst>
            <c:ext xmlns:c16="http://schemas.microsoft.com/office/drawing/2014/chart" uri="{C3380CC4-5D6E-409C-BE32-E72D297353CC}">
              <c16:uniqueId val="{00000005-3A33-4C8A-B1F2-03247C5A056D}"/>
            </c:ext>
          </c:extLst>
        </c:ser>
        <c:ser>
          <c:idx val="3"/>
          <c:order val="3"/>
          <c:tx>
            <c:v>Continental</c:v>
          </c:tx>
          <c:spPr>
            <a:ln w="57150" cap="rnd">
              <a:solidFill>
                <a:schemeClr val="accent4"/>
              </a:solidFill>
              <a:round/>
            </a:ln>
            <a:effectLst/>
          </c:spPr>
          <c:marker>
            <c:symbol val="none"/>
          </c:marker>
          <c:cat>
            <c:strRef>
              <c:f>'NCSC GLGL Min soils'!$C$8:$AE$8</c:f>
              <c:strCach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strCache>
            </c:strRef>
          </c:cat>
          <c:val>
            <c:numRef>
              <c:f>'NCSC GLGL Min soils'!$C$97:$AE$97</c:f>
              <c:numCache>
                <c:formatCode>0.00</c:formatCode>
                <c:ptCount val="29"/>
                <c:pt idx="0">
                  <c:v>0.85411057553706826</c:v>
                </c:pt>
                <c:pt idx="1">
                  <c:v>0.78549579297920769</c:v>
                </c:pt>
                <c:pt idx="2">
                  <c:v>0.85177543606386941</c:v>
                </c:pt>
                <c:pt idx="3">
                  <c:v>0.97229931710713347</c:v>
                </c:pt>
                <c:pt idx="4">
                  <c:v>1.0459005156390169</c:v>
                </c:pt>
                <c:pt idx="5">
                  <c:v>1.0100385328753538</c:v>
                </c:pt>
                <c:pt idx="6">
                  <c:v>1.0220231421562782</c:v>
                </c:pt>
                <c:pt idx="7">
                  <c:v>1.0021812705172732</c:v>
                </c:pt>
                <c:pt idx="8">
                  <c:v>0.94458736446347669</c:v>
                </c:pt>
                <c:pt idx="9">
                  <c:v>0.8861909317110459</c:v>
                </c:pt>
                <c:pt idx="10">
                  <c:v>0.8493190676569633</c:v>
                </c:pt>
                <c:pt idx="11">
                  <c:v>0.79003301122593683</c:v>
                </c:pt>
                <c:pt idx="12">
                  <c:v>0.69709462351655638</c:v>
                </c:pt>
                <c:pt idx="13">
                  <c:v>0.62061417043377831</c:v>
                </c:pt>
                <c:pt idx="14">
                  <c:v>0.54009894575101547</c:v>
                </c:pt>
                <c:pt idx="15">
                  <c:v>0.46981866616530121</c:v>
                </c:pt>
                <c:pt idx="16">
                  <c:v>0.46790500612706476</c:v>
                </c:pt>
                <c:pt idx="17">
                  <c:v>0.495819593480325</c:v>
                </c:pt>
                <c:pt idx="18">
                  <c:v>0.46979585247307926</c:v>
                </c:pt>
                <c:pt idx="19">
                  <c:v>0.46741074404020438</c:v>
                </c:pt>
                <c:pt idx="20">
                  <c:v>0.4136721431839534</c:v>
                </c:pt>
                <c:pt idx="21">
                  <c:v>0.34973428684712476</c:v>
                </c:pt>
                <c:pt idx="22">
                  <c:v>0.30992349490183002</c:v>
                </c:pt>
                <c:pt idx="23">
                  <c:v>0.26410763625579947</c:v>
                </c:pt>
                <c:pt idx="24">
                  <c:v>0.22098074469365145</c:v>
                </c:pt>
                <c:pt idx="25">
                  <c:v>0.17858248751868408</c:v>
                </c:pt>
                <c:pt idx="26">
                  <c:v>0.13721803666468288</c:v>
                </c:pt>
                <c:pt idx="27">
                  <c:v>7.2487522606746374E-2</c:v>
                </c:pt>
                <c:pt idx="28">
                  <c:v>1.9415221782894336E-2</c:v>
                </c:pt>
              </c:numCache>
            </c:numRef>
          </c:val>
          <c:smooth val="0"/>
          <c:extLst>
            <c:ext xmlns:c16="http://schemas.microsoft.com/office/drawing/2014/chart" uri="{C3380CC4-5D6E-409C-BE32-E72D297353CC}">
              <c16:uniqueId val="{00000007-3A33-4C8A-B1F2-03247C5A056D}"/>
            </c:ext>
          </c:extLst>
        </c:ser>
        <c:ser>
          <c:idx val="4"/>
          <c:order val="4"/>
          <c:tx>
            <c:v>Total  EU</c:v>
          </c:tx>
          <c:spPr>
            <a:ln w="57150" cap="rnd">
              <a:solidFill>
                <a:sysClr val="windowText" lastClr="000000"/>
              </a:solidFill>
              <a:prstDash val="dash"/>
              <a:round/>
            </a:ln>
            <a:effectLst/>
          </c:spPr>
          <c:marker>
            <c:symbol val="none"/>
          </c:marker>
          <c:val>
            <c:numRef>
              <c:f>'NCSC GLGL Min soils'!$C$102:$AE$102</c:f>
              <c:numCache>
                <c:formatCode>0.00</c:formatCode>
                <c:ptCount val="29"/>
                <c:pt idx="0">
                  <c:v>0.66479876011234407</c:v>
                </c:pt>
                <c:pt idx="1">
                  <c:v>0.62710919431351764</c:v>
                </c:pt>
                <c:pt idx="2">
                  <c:v>-0.26138264448899906</c:v>
                </c:pt>
                <c:pt idx="3">
                  <c:v>-0.55897212773498683</c:v>
                </c:pt>
                <c:pt idx="4">
                  <c:v>-0.81049919514557267</c:v>
                </c:pt>
                <c:pt idx="5">
                  <c:v>-0.7729642228531366</c:v>
                </c:pt>
                <c:pt idx="6">
                  <c:v>-1.1193469713372211</c:v>
                </c:pt>
                <c:pt idx="7">
                  <c:v>-0.97998193590047578</c:v>
                </c:pt>
                <c:pt idx="8">
                  <c:v>-1.1724455208255105</c:v>
                </c:pt>
                <c:pt idx="9">
                  <c:v>-1.3181915661381589</c:v>
                </c:pt>
                <c:pt idx="10">
                  <c:v>-1.8142753606780102</c:v>
                </c:pt>
                <c:pt idx="11">
                  <c:v>-2.1741465220640102</c:v>
                </c:pt>
                <c:pt idx="12">
                  <c:v>-1.9017801741769347</c:v>
                </c:pt>
                <c:pt idx="13">
                  <c:v>-2.0771891087829908</c:v>
                </c:pt>
                <c:pt idx="14">
                  <c:v>-2.5466408208956492</c:v>
                </c:pt>
                <c:pt idx="15">
                  <c:v>-2.6374507285788913</c:v>
                </c:pt>
                <c:pt idx="16">
                  <c:v>-2.8258856016894942</c:v>
                </c:pt>
                <c:pt idx="17">
                  <c:v>-2.6418279953879185</c:v>
                </c:pt>
                <c:pt idx="18">
                  <c:v>-2.5256362852140897</c:v>
                </c:pt>
                <c:pt idx="19">
                  <c:v>-2.9460112240819201</c:v>
                </c:pt>
                <c:pt idx="20">
                  <c:v>-3.779624408148555</c:v>
                </c:pt>
                <c:pt idx="21">
                  <c:v>-3.3223071635073684</c:v>
                </c:pt>
                <c:pt idx="22">
                  <c:v>-2.6694616920699703</c:v>
                </c:pt>
                <c:pt idx="23">
                  <c:v>-2.5490207399831091</c:v>
                </c:pt>
                <c:pt idx="24">
                  <c:v>-3.1170478441414078</c:v>
                </c:pt>
                <c:pt idx="25">
                  <c:v>-2.771164382572731</c:v>
                </c:pt>
                <c:pt idx="26">
                  <c:v>-3.0391471981146427</c:v>
                </c:pt>
                <c:pt idx="27">
                  <c:v>-2.9684275016411266</c:v>
                </c:pt>
                <c:pt idx="28">
                  <c:v>-3.061723616024377</c:v>
                </c:pt>
              </c:numCache>
            </c:numRef>
          </c:val>
          <c:smooth val="0"/>
          <c:extLst>
            <c:ext xmlns:c16="http://schemas.microsoft.com/office/drawing/2014/chart" uri="{C3380CC4-5D6E-409C-BE32-E72D297353CC}">
              <c16:uniqueId val="{00000009-3A33-4C8A-B1F2-03247C5A056D}"/>
            </c:ext>
          </c:extLst>
        </c:ser>
        <c:dLbls>
          <c:showLegendKey val="0"/>
          <c:showVal val="0"/>
          <c:showCatName val="0"/>
          <c:showSerName val="0"/>
          <c:showPercent val="0"/>
          <c:showBubbleSize val="0"/>
        </c:dLbls>
        <c:smooth val="0"/>
        <c:axId val="625738808"/>
        <c:axId val="625739792"/>
      </c:lineChart>
      <c:catAx>
        <c:axId val="625738808"/>
        <c:scaling>
          <c:orientation val="minMax"/>
        </c:scaling>
        <c:delete val="0"/>
        <c:axPos val="b"/>
        <c:title>
          <c:tx>
            <c:rich>
              <a:bodyPr rot="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r>
                  <a:rPr lang="da-DK"/>
                  <a:t>Year</a:t>
                </a:r>
              </a:p>
            </c:rich>
          </c:tx>
          <c:overlay val="0"/>
          <c:spPr>
            <a:noFill/>
            <a:ln>
              <a:noFill/>
            </a:ln>
            <a:effectLst/>
          </c:spPr>
          <c:txPr>
            <a:bodyPr rot="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endParaRPr lang="fr-FR"/>
          </a:p>
        </c:txPr>
        <c:crossAx val="625739792"/>
        <c:crosses val="autoZero"/>
        <c:auto val="1"/>
        <c:lblAlgn val="ctr"/>
        <c:lblOffset val="100"/>
        <c:noMultiLvlLbl val="0"/>
      </c:catAx>
      <c:valAx>
        <c:axId val="625739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r>
                  <a:rPr lang="en-US"/>
                  <a:t>MtCO2 yr-1</a:t>
                </a:r>
              </a:p>
            </c:rich>
          </c:tx>
          <c:overlay val="0"/>
          <c:spPr>
            <a:noFill/>
            <a:ln>
              <a:noFill/>
            </a:ln>
            <a:effectLst/>
          </c:spPr>
          <c:txPr>
            <a:bodyPr rot="-540000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endParaRPr lang="fr-FR"/>
          </a:p>
        </c:txPr>
        <c:crossAx val="625738808"/>
        <c:crosses val="autoZero"/>
        <c:crossBetween val="between"/>
      </c:valAx>
      <c:spPr>
        <a:noFill/>
        <a:ln w="38100">
          <a:noFill/>
        </a:ln>
        <a:effectLst/>
      </c:spPr>
    </c:plotArea>
    <c:legend>
      <c:legendPos val="b"/>
      <c:overlay val="0"/>
      <c:spPr>
        <a:noFill/>
        <a:ln>
          <a:noFill/>
        </a:ln>
        <a:effectLst/>
      </c:spPr>
      <c:txPr>
        <a:bodyPr rot="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2400"/>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99711761271649"/>
          <c:y val="3.7530286556055531E-2"/>
          <c:w val="0.86557253937496337"/>
          <c:h val="0.67653348979789207"/>
        </c:manualLayout>
      </c:layout>
      <c:lineChart>
        <c:grouping val="standard"/>
        <c:varyColors val="0"/>
        <c:ser>
          <c:idx val="0"/>
          <c:order val="0"/>
          <c:tx>
            <c:v>Atlantic</c:v>
          </c:tx>
          <c:spPr>
            <a:ln w="57150" cap="rnd">
              <a:solidFill>
                <a:schemeClr val="accent1"/>
              </a:solidFill>
              <a:round/>
            </a:ln>
            <a:effectLst/>
          </c:spPr>
          <c:marker>
            <c:symbol val="none"/>
          </c:marker>
          <c:cat>
            <c:strRef>
              <c:f>'NCSC CLCL Min soils'!$C$8:$AE$8</c:f>
              <c:strCach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strCache>
            </c:strRef>
          </c:cat>
          <c:val>
            <c:numRef>
              <c:f>Wetlands!$C$122:$AE$122</c:f>
              <c:numCache>
                <c:formatCode>0.00</c:formatCode>
                <c:ptCount val="29"/>
                <c:pt idx="0">
                  <c:v>21.703672700923239</c:v>
                </c:pt>
                <c:pt idx="1">
                  <c:v>21.384738926648325</c:v>
                </c:pt>
                <c:pt idx="2">
                  <c:v>21.3777404514369</c:v>
                </c:pt>
                <c:pt idx="3">
                  <c:v>21.379443536471943</c:v>
                </c:pt>
                <c:pt idx="4">
                  <c:v>21.042410893874283</c:v>
                </c:pt>
                <c:pt idx="5">
                  <c:v>21.007498486850761</c:v>
                </c:pt>
                <c:pt idx="6">
                  <c:v>20.663106800862018</c:v>
                </c:pt>
                <c:pt idx="7">
                  <c:v>20.647732150757822</c:v>
                </c:pt>
                <c:pt idx="8">
                  <c:v>20.280158102407785</c:v>
                </c:pt>
                <c:pt idx="9">
                  <c:v>20.295405230498886</c:v>
                </c:pt>
                <c:pt idx="10">
                  <c:v>20.897030432416845</c:v>
                </c:pt>
                <c:pt idx="11">
                  <c:v>20.982943911011287</c:v>
                </c:pt>
                <c:pt idx="12">
                  <c:v>21.075696737497346</c:v>
                </c:pt>
                <c:pt idx="13">
                  <c:v>20.795802155535934</c:v>
                </c:pt>
                <c:pt idx="14">
                  <c:v>20.862490536521356</c:v>
                </c:pt>
                <c:pt idx="15">
                  <c:v>21.151434779492675</c:v>
                </c:pt>
                <c:pt idx="16">
                  <c:v>20.811613406965996</c:v>
                </c:pt>
                <c:pt idx="17">
                  <c:v>20.553705222244464</c:v>
                </c:pt>
                <c:pt idx="18">
                  <c:v>20.452571863804092</c:v>
                </c:pt>
                <c:pt idx="19">
                  <c:v>20.106299520973192</c:v>
                </c:pt>
                <c:pt idx="20">
                  <c:v>20.576239944790053</c:v>
                </c:pt>
                <c:pt idx="21">
                  <c:v>20.597235422175149</c:v>
                </c:pt>
                <c:pt idx="22">
                  <c:v>20.376315059469029</c:v>
                </c:pt>
                <c:pt idx="23">
                  <c:v>20.045672425150798</c:v>
                </c:pt>
                <c:pt idx="24">
                  <c:v>20.130485059235518</c:v>
                </c:pt>
                <c:pt idx="25">
                  <c:v>20.083136530776144</c:v>
                </c:pt>
                <c:pt idx="26">
                  <c:v>20.166280483236687</c:v>
                </c:pt>
                <c:pt idx="27">
                  <c:v>20.006322532080528</c:v>
                </c:pt>
                <c:pt idx="28">
                  <c:v>20.12167155569211</c:v>
                </c:pt>
              </c:numCache>
            </c:numRef>
          </c:val>
          <c:smooth val="0"/>
          <c:extLst>
            <c:ext xmlns:c16="http://schemas.microsoft.com/office/drawing/2014/chart" uri="{C3380CC4-5D6E-409C-BE32-E72D297353CC}">
              <c16:uniqueId val="{00000001-0AEB-42E0-9E6A-F03ACAAF7646}"/>
            </c:ext>
          </c:extLst>
        </c:ser>
        <c:ser>
          <c:idx val="1"/>
          <c:order val="1"/>
          <c:tx>
            <c:v>Scandinavian</c:v>
          </c:tx>
          <c:spPr>
            <a:ln w="57150" cap="rnd">
              <a:solidFill>
                <a:schemeClr val="accent6"/>
              </a:solidFill>
              <a:round/>
            </a:ln>
            <a:effectLst/>
          </c:spPr>
          <c:marker>
            <c:symbol val="none"/>
          </c:marker>
          <c:val>
            <c:numRef>
              <c:f>Wetlands!$C$129:$AE$129</c:f>
              <c:numCache>
                <c:formatCode>0.00</c:formatCode>
                <c:ptCount val="29"/>
                <c:pt idx="0">
                  <c:v>41.523902550878184</c:v>
                </c:pt>
                <c:pt idx="1">
                  <c:v>42.156693999937225</c:v>
                </c:pt>
                <c:pt idx="2">
                  <c:v>41.002570386912851</c:v>
                </c:pt>
                <c:pt idx="3">
                  <c:v>39.028370732611641</c:v>
                </c:pt>
                <c:pt idx="4">
                  <c:v>39.66644105125711</c:v>
                </c:pt>
                <c:pt idx="5">
                  <c:v>38.477467381222802</c:v>
                </c:pt>
                <c:pt idx="6">
                  <c:v>38.485803621219233</c:v>
                </c:pt>
                <c:pt idx="7">
                  <c:v>37.865138558000609</c:v>
                </c:pt>
                <c:pt idx="8">
                  <c:v>36.030658810017158</c:v>
                </c:pt>
                <c:pt idx="9">
                  <c:v>37.273149285680333</c:v>
                </c:pt>
                <c:pt idx="10">
                  <c:v>36.220281160102921</c:v>
                </c:pt>
                <c:pt idx="11">
                  <c:v>36.301373949030108</c:v>
                </c:pt>
                <c:pt idx="12">
                  <c:v>37.307084201862978</c:v>
                </c:pt>
                <c:pt idx="13">
                  <c:v>36.126988519357354</c:v>
                </c:pt>
                <c:pt idx="14">
                  <c:v>35.623184496666596</c:v>
                </c:pt>
                <c:pt idx="15">
                  <c:v>36.393463806243922</c:v>
                </c:pt>
                <c:pt idx="16">
                  <c:v>37.00797842377105</c:v>
                </c:pt>
                <c:pt idx="17">
                  <c:v>35.13959576489647</c:v>
                </c:pt>
                <c:pt idx="18">
                  <c:v>34.851937617813036</c:v>
                </c:pt>
                <c:pt idx="19">
                  <c:v>35.13711788679074</c:v>
                </c:pt>
                <c:pt idx="20">
                  <c:v>33.69906324696472</c:v>
                </c:pt>
                <c:pt idx="21">
                  <c:v>33.409867139243616</c:v>
                </c:pt>
                <c:pt idx="22">
                  <c:v>31.743696530924488</c:v>
                </c:pt>
                <c:pt idx="23">
                  <c:v>32.865699355779725</c:v>
                </c:pt>
                <c:pt idx="24">
                  <c:v>32.41377222741437</c:v>
                </c:pt>
                <c:pt idx="25">
                  <c:v>32.288741002405196</c:v>
                </c:pt>
                <c:pt idx="26">
                  <c:v>31.114364086919117</c:v>
                </c:pt>
                <c:pt idx="27">
                  <c:v>31.154950884694514</c:v>
                </c:pt>
                <c:pt idx="28">
                  <c:v>31.071108551574628</c:v>
                </c:pt>
              </c:numCache>
            </c:numRef>
          </c:val>
          <c:smooth val="0"/>
          <c:extLst>
            <c:ext xmlns:c16="http://schemas.microsoft.com/office/drawing/2014/chart" uri="{C3380CC4-5D6E-409C-BE32-E72D297353CC}">
              <c16:uniqueId val="{00000003-0AEB-42E0-9E6A-F03ACAAF7646}"/>
            </c:ext>
          </c:extLst>
        </c:ser>
        <c:ser>
          <c:idx val="2"/>
          <c:order val="2"/>
          <c:tx>
            <c:v>Mediteranian</c:v>
          </c:tx>
          <c:spPr>
            <a:ln w="57150" cap="rnd">
              <a:solidFill>
                <a:srgbClr val="7030A0"/>
              </a:solidFill>
              <a:round/>
            </a:ln>
            <a:effectLst/>
          </c:spPr>
          <c:marker>
            <c:symbol val="none"/>
          </c:marker>
          <c:val>
            <c:numRef>
              <c:f>Wetlands!$C$136:$AE$136</c:f>
              <c:numCache>
                <c:formatCode>0.00</c:formatCode>
                <c:ptCount val="29"/>
                <c:pt idx="0">
                  <c:v>1.1624709000819349</c:v>
                </c:pt>
                <c:pt idx="1">
                  <c:v>1.162040580081837</c:v>
                </c:pt>
                <c:pt idx="2">
                  <c:v>1.1567091000806253</c:v>
                </c:pt>
                <c:pt idx="3">
                  <c:v>1.1530047400797834</c:v>
                </c:pt>
                <c:pt idx="4">
                  <c:v>1.1502679400791613</c:v>
                </c:pt>
                <c:pt idx="5">
                  <c:v>1.153262140079842</c:v>
                </c:pt>
                <c:pt idx="6">
                  <c:v>1.1495705400790028</c:v>
                </c:pt>
                <c:pt idx="7">
                  <c:v>1.1508786600793002</c:v>
                </c:pt>
                <c:pt idx="8">
                  <c:v>1.1521137400795809</c:v>
                </c:pt>
                <c:pt idx="9">
                  <c:v>1.1511039400793515</c:v>
                </c:pt>
                <c:pt idx="10">
                  <c:v>1.151220540079378</c:v>
                </c:pt>
                <c:pt idx="11">
                  <c:v>1.153275736996106</c:v>
                </c:pt>
                <c:pt idx="12">
                  <c:v>1.157723657580044</c:v>
                </c:pt>
                <c:pt idx="13">
                  <c:v>1.1603416575806389</c:v>
                </c:pt>
                <c:pt idx="14">
                  <c:v>1.1606659375807127</c:v>
                </c:pt>
                <c:pt idx="15">
                  <c:v>1.1659457615823077</c:v>
                </c:pt>
                <c:pt idx="16">
                  <c:v>1.1723812015837702</c:v>
                </c:pt>
                <c:pt idx="17">
                  <c:v>1.1703646632503732</c:v>
                </c:pt>
                <c:pt idx="18">
                  <c:v>1.167750183249779</c:v>
                </c:pt>
                <c:pt idx="19">
                  <c:v>1.1578295032475243</c:v>
                </c:pt>
                <c:pt idx="20">
                  <c:v>1.1605944632481526</c:v>
                </c:pt>
                <c:pt idx="21">
                  <c:v>1.1701024232503137</c:v>
                </c:pt>
                <c:pt idx="22">
                  <c:v>1.1590179432477943</c:v>
                </c:pt>
                <c:pt idx="23">
                  <c:v>1.1681501432498698</c:v>
                </c:pt>
                <c:pt idx="24">
                  <c:v>1.1684471432499373</c:v>
                </c:pt>
                <c:pt idx="25">
                  <c:v>1.1668811832495813</c:v>
                </c:pt>
                <c:pt idx="26">
                  <c:v>1.1817311832529565</c:v>
                </c:pt>
                <c:pt idx="27">
                  <c:v>1.1693121832501339</c:v>
                </c:pt>
                <c:pt idx="28">
                  <c:v>1.1693121832501339</c:v>
                </c:pt>
              </c:numCache>
            </c:numRef>
          </c:val>
          <c:smooth val="0"/>
          <c:extLst>
            <c:ext xmlns:c16="http://schemas.microsoft.com/office/drawing/2014/chart" uri="{C3380CC4-5D6E-409C-BE32-E72D297353CC}">
              <c16:uniqueId val="{00000005-0AEB-42E0-9E6A-F03ACAAF7646}"/>
            </c:ext>
          </c:extLst>
        </c:ser>
        <c:ser>
          <c:idx val="3"/>
          <c:order val="3"/>
          <c:tx>
            <c:v>Continental</c:v>
          </c:tx>
          <c:spPr>
            <a:ln w="57150" cap="rnd">
              <a:solidFill>
                <a:schemeClr val="accent4"/>
              </a:solidFill>
              <a:round/>
            </a:ln>
            <a:effectLst/>
          </c:spPr>
          <c:marker>
            <c:symbol val="none"/>
          </c:marker>
          <c:val>
            <c:numRef>
              <c:f>Wetlands!$C$143:$AE$143</c:f>
              <c:numCache>
                <c:formatCode>0.00</c:formatCode>
                <c:ptCount val="29"/>
                <c:pt idx="0">
                  <c:v>42.934260401061252</c:v>
                </c:pt>
                <c:pt idx="1">
                  <c:v>42.586901878727026</c:v>
                </c:pt>
                <c:pt idx="2">
                  <c:v>43.835286907744937</c:v>
                </c:pt>
                <c:pt idx="3">
                  <c:v>44.079719549697259</c:v>
                </c:pt>
                <c:pt idx="4">
                  <c:v>44.01215345880162</c:v>
                </c:pt>
                <c:pt idx="5">
                  <c:v>43.957219362824681</c:v>
                </c:pt>
                <c:pt idx="6">
                  <c:v>43.760157222337767</c:v>
                </c:pt>
                <c:pt idx="7">
                  <c:v>43.935117223407154</c:v>
                </c:pt>
                <c:pt idx="8">
                  <c:v>43.984615692764699</c:v>
                </c:pt>
                <c:pt idx="9">
                  <c:v>44.159997475948899</c:v>
                </c:pt>
                <c:pt idx="10">
                  <c:v>44.218896924051357</c:v>
                </c:pt>
                <c:pt idx="11">
                  <c:v>44.008539695841783</c:v>
                </c:pt>
                <c:pt idx="12">
                  <c:v>43.453522215036088</c:v>
                </c:pt>
                <c:pt idx="13">
                  <c:v>43.118174896366611</c:v>
                </c:pt>
                <c:pt idx="14">
                  <c:v>42.948736682028049</c:v>
                </c:pt>
                <c:pt idx="15">
                  <c:v>42.753625623256866</c:v>
                </c:pt>
                <c:pt idx="16">
                  <c:v>42.604314104731039</c:v>
                </c:pt>
                <c:pt idx="17">
                  <c:v>42.436375034871276</c:v>
                </c:pt>
                <c:pt idx="18">
                  <c:v>42.067011225464938</c:v>
                </c:pt>
                <c:pt idx="19">
                  <c:v>42.038081186050036</c:v>
                </c:pt>
                <c:pt idx="20">
                  <c:v>41.463035384958069</c:v>
                </c:pt>
                <c:pt idx="21">
                  <c:v>41.390288570282564</c:v>
                </c:pt>
                <c:pt idx="22">
                  <c:v>41.126655481151616</c:v>
                </c:pt>
                <c:pt idx="23">
                  <c:v>41.099091098433789</c:v>
                </c:pt>
                <c:pt idx="24">
                  <c:v>40.785845745681371</c:v>
                </c:pt>
                <c:pt idx="25">
                  <c:v>40.827996043181642</c:v>
                </c:pt>
                <c:pt idx="26">
                  <c:v>40.783426850370745</c:v>
                </c:pt>
                <c:pt idx="27">
                  <c:v>40.737236505027511</c:v>
                </c:pt>
                <c:pt idx="28">
                  <c:v>40.294369136577124</c:v>
                </c:pt>
              </c:numCache>
            </c:numRef>
          </c:val>
          <c:smooth val="0"/>
          <c:extLst>
            <c:ext xmlns:c16="http://schemas.microsoft.com/office/drawing/2014/chart" uri="{C3380CC4-5D6E-409C-BE32-E72D297353CC}">
              <c16:uniqueId val="{00000007-0AEB-42E0-9E6A-F03ACAAF7646}"/>
            </c:ext>
          </c:extLst>
        </c:ser>
        <c:ser>
          <c:idx val="4"/>
          <c:order val="4"/>
          <c:tx>
            <c:v>EU</c:v>
          </c:tx>
          <c:spPr>
            <a:ln w="57150" cap="rnd">
              <a:solidFill>
                <a:sysClr val="windowText" lastClr="000000"/>
              </a:solidFill>
              <a:prstDash val="dash"/>
              <a:round/>
            </a:ln>
            <a:effectLst/>
          </c:spPr>
          <c:marker>
            <c:symbol val="none"/>
          </c:marker>
          <c:val>
            <c:numRef>
              <c:f>Wetlands!$C$147:$AE$147</c:f>
              <c:numCache>
                <c:formatCode>0.00</c:formatCode>
                <c:ptCount val="29"/>
                <c:pt idx="0">
                  <c:v>107.32430655294461</c:v>
                </c:pt>
                <c:pt idx="1">
                  <c:v>107.29037538539441</c:v>
                </c:pt>
                <c:pt idx="2">
                  <c:v>107.37230684617532</c:v>
                </c:pt>
                <c:pt idx="3">
                  <c:v>105.64053855886063</c:v>
                </c:pt>
                <c:pt idx="4">
                  <c:v>105.87127334401217</c:v>
                </c:pt>
                <c:pt idx="5">
                  <c:v>104.59544737097808</c:v>
                </c:pt>
                <c:pt idx="6">
                  <c:v>104.05863818449802</c:v>
                </c:pt>
                <c:pt idx="7">
                  <c:v>103.59886659224489</c:v>
                </c:pt>
                <c:pt idx="8">
                  <c:v>101.44754634526922</c:v>
                </c:pt>
                <c:pt idx="9">
                  <c:v>102.87965593220747</c:v>
                </c:pt>
                <c:pt idx="10">
                  <c:v>102.48742905665051</c:v>
                </c:pt>
                <c:pt idx="11">
                  <c:v>102.4461332928793</c:v>
                </c:pt>
                <c:pt idx="12">
                  <c:v>102.99402681197645</c:v>
                </c:pt>
                <c:pt idx="13">
                  <c:v>101.20130722884053</c:v>
                </c:pt>
                <c:pt idx="14">
                  <c:v>100.5950776527967</c:v>
                </c:pt>
                <c:pt idx="15">
                  <c:v>101.46446997057578</c:v>
                </c:pt>
                <c:pt idx="16">
                  <c:v>101.59628713705186</c:v>
                </c:pt>
                <c:pt idx="17">
                  <c:v>99.300040685262587</c:v>
                </c:pt>
                <c:pt idx="18">
                  <c:v>98.539270890331849</c:v>
                </c:pt>
                <c:pt idx="19">
                  <c:v>98.439328097061491</c:v>
                </c:pt>
                <c:pt idx="20">
                  <c:v>96.898933039960994</c:v>
                </c:pt>
                <c:pt idx="21">
                  <c:v>96.567493554951639</c:v>
                </c:pt>
                <c:pt idx="22">
                  <c:v>94.405685014792937</c:v>
                </c:pt>
                <c:pt idx="23">
                  <c:v>95.178613022614172</c:v>
                </c:pt>
                <c:pt idx="24">
                  <c:v>94.498550175581187</c:v>
                </c:pt>
                <c:pt idx="25">
                  <c:v>94.366754759612562</c:v>
                </c:pt>
                <c:pt idx="26">
                  <c:v>93.245802603779509</c:v>
                </c:pt>
                <c:pt idx="27">
                  <c:v>93.067822105052699</c:v>
                </c:pt>
                <c:pt idx="28">
                  <c:v>92.656461427094001</c:v>
                </c:pt>
              </c:numCache>
            </c:numRef>
          </c:val>
          <c:smooth val="0"/>
          <c:extLst>
            <c:ext xmlns:c16="http://schemas.microsoft.com/office/drawing/2014/chart" uri="{C3380CC4-5D6E-409C-BE32-E72D297353CC}">
              <c16:uniqueId val="{00000009-0AEB-42E0-9E6A-F03ACAAF7646}"/>
            </c:ext>
          </c:extLst>
        </c:ser>
        <c:dLbls>
          <c:showLegendKey val="0"/>
          <c:showVal val="0"/>
          <c:showCatName val="0"/>
          <c:showSerName val="0"/>
          <c:showPercent val="0"/>
          <c:showBubbleSize val="0"/>
        </c:dLbls>
        <c:smooth val="0"/>
        <c:axId val="625738808"/>
        <c:axId val="625739792"/>
      </c:lineChart>
      <c:catAx>
        <c:axId val="625738808"/>
        <c:scaling>
          <c:orientation val="minMax"/>
        </c:scaling>
        <c:delete val="0"/>
        <c:axPos val="b"/>
        <c:title>
          <c:tx>
            <c:rich>
              <a:bodyPr rot="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r>
                  <a:rPr lang="da-DK"/>
                  <a:t>Year</a:t>
                </a:r>
              </a:p>
            </c:rich>
          </c:tx>
          <c:layout/>
          <c:overlay val="0"/>
          <c:spPr>
            <a:noFill/>
            <a:ln>
              <a:noFill/>
            </a:ln>
            <a:effectLst/>
          </c:spPr>
          <c:txPr>
            <a:bodyPr rot="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endParaRPr lang="fr-FR"/>
          </a:p>
        </c:txPr>
        <c:crossAx val="625739792"/>
        <c:crosses val="autoZero"/>
        <c:auto val="1"/>
        <c:lblAlgn val="ctr"/>
        <c:lblOffset val="100"/>
        <c:noMultiLvlLbl val="0"/>
      </c:catAx>
      <c:valAx>
        <c:axId val="625739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r>
                  <a:rPr lang="en-US"/>
                  <a:t>MtCO2 yr-1</a:t>
                </a:r>
              </a:p>
            </c:rich>
          </c:tx>
          <c:layout/>
          <c:overlay val="0"/>
          <c:spPr>
            <a:noFill/>
            <a:ln>
              <a:noFill/>
            </a:ln>
            <a:effectLst/>
          </c:spPr>
          <c:txPr>
            <a:bodyPr rot="-540000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endParaRPr lang="fr-FR"/>
          </a:p>
        </c:txPr>
        <c:crossAx val="625738808"/>
        <c:crosses val="autoZero"/>
        <c:crossBetween val="between"/>
      </c:valAx>
      <c:spPr>
        <a:noFill/>
        <a:ln w="38100">
          <a:noFill/>
        </a:ln>
        <a:effectLst/>
      </c:spPr>
    </c:plotArea>
    <c:legend>
      <c:legendPos val="b"/>
      <c:layout/>
      <c:overlay val="0"/>
      <c:spPr>
        <a:noFill/>
        <a:ln>
          <a:noFill/>
        </a:ln>
        <a:effectLst/>
      </c:spPr>
      <c:txPr>
        <a:bodyPr rot="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2400"/>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a:t>Organic Soil in Forest Land</a:t>
            </a:r>
            <a:r>
              <a:rPr lang="pl-PL"/>
              <a:t> Remaining Forest Land</a:t>
            </a:r>
            <a:endParaRPr lang="da-DK"/>
          </a:p>
          <a:p>
            <a:pPr>
              <a:defRPr/>
            </a:pPr>
            <a:r>
              <a:rPr lang="da-DK"/>
              <a:t>Mt CO</a:t>
            </a:r>
            <a:r>
              <a:rPr lang="da-DK" baseline="-25000"/>
              <a:t>2</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v>Atlantic</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'NCSC FLFL Org Soils'!$C$8:$AE$8</c:f>
              <c:strCach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strCache>
            </c:strRef>
          </c:cat>
          <c:val>
            <c:numRef>
              <c:f>'NCSC FLFL Org Soils'!$C$73:$AE$73</c:f>
              <c:numCache>
                <c:formatCode>0.00</c:formatCode>
                <c:ptCount val="29"/>
                <c:pt idx="0">
                  <c:v>-0.85759711083391144</c:v>
                </c:pt>
                <c:pt idx="1">
                  <c:v>-0.88520635550274462</c:v>
                </c:pt>
                <c:pt idx="2">
                  <c:v>-0.91199293519891844</c:v>
                </c:pt>
                <c:pt idx="3">
                  <c:v>-0.93308841742116078</c:v>
                </c:pt>
                <c:pt idx="4">
                  <c:v>-0.96109643437934145</c:v>
                </c:pt>
                <c:pt idx="5">
                  <c:v>-1.0045179990770123</c:v>
                </c:pt>
                <c:pt idx="6">
                  <c:v>-1.0358225088535935</c:v>
                </c:pt>
                <c:pt idx="7">
                  <c:v>-1.0477402622559882</c:v>
                </c:pt>
                <c:pt idx="8">
                  <c:v>-1.0633039763434422</c:v>
                </c:pt>
                <c:pt idx="9">
                  <c:v>-1.0760832948610837</c:v>
                </c:pt>
                <c:pt idx="10">
                  <c:v>-1.092025861667048</c:v>
                </c:pt>
                <c:pt idx="11">
                  <c:v>-1.1138427538392246</c:v>
                </c:pt>
                <c:pt idx="12">
                  <c:v>-1.1301901085787054</c:v>
                </c:pt>
                <c:pt idx="13">
                  <c:v>-1.1395935622878202</c:v>
                </c:pt>
                <c:pt idx="14">
                  <c:v>-1.151003874300613</c:v>
                </c:pt>
                <c:pt idx="15">
                  <c:v>-1.1592105533524588</c:v>
                </c:pt>
                <c:pt idx="16">
                  <c:v>-1.1590364338457289</c:v>
                </c:pt>
                <c:pt idx="17">
                  <c:v>-1.158376355167815</c:v>
                </c:pt>
                <c:pt idx="18">
                  <c:v>-1.1536574297817432</c:v>
                </c:pt>
                <c:pt idx="19">
                  <c:v>-1.1574839380872461</c:v>
                </c:pt>
                <c:pt idx="20">
                  <c:v>-1.1607114500701601</c:v>
                </c:pt>
                <c:pt idx="21">
                  <c:v>-1.1650021620619073</c:v>
                </c:pt>
                <c:pt idx="22">
                  <c:v>-1.1665853957222623</c:v>
                </c:pt>
                <c:pt idx="23">
                  <c:v>-1.1625695062429369</c:v>
                </c:pt>
                <c:pt idx="24">
                  <c:v>-1.1617272906221101</c:v>
                </c:pt>
                <c:pt idx="25">
                  <c:v>-1.1562915946837855</c:v>
                </c:pt>
                <c:pt idx="26">
                  <c:v>-1.1626747335886227</c:v>
                </c:pt>
                <c:pt idx="27">
                  <c:v>-1.1740823634825603</c:v>
                </c:pt>
                <c:pt idx="28">
                  <c:v>-1.1820193516427311</c:v>
                </c:pt>
              </c:numCache>
            </c:numRef>
          </c:val>
          <c:smooth val="0"/>
          <c:extLst>
            <c:ext xmlns:c16="http://schemas.microsoft.com/office/drawing/2014/chart" uri="{C3380CC4-5D6E-409C-BE32-E72D297353CC}">
              <c16:uniqueId val="{00000000-8F35-4684-801F-0356A93C188A}"/>
            </c:ext>
          </c:extLst>
        </c:ser>
        <c:ser>
          <c:idx val="1"/>
          <c:order val="1"/>
          <c:tx>
            <c:v>Scandinavia</c:v>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'NCSC FLFL Org Soils'!$C$80:$AE$80</c:f>
              <c:numCache>
                <c:formatCode>0.00</c:formatCode>
                <c:ptCount val="29"/>
                <c:pt idx="0">
                  <c:v>-20.087807905435415</c:v>
                </c:pt>
                <c:pt idx="1">
                  <c:v>-20.265845915872813</c:v>
                </c:pt>
                <c:pt idx="2">
                  <c:v>-19.652687580434272</c:v>
                </c:pt>
                <c:pt idx="3">
                  <c:v>-19.197324469272981</c:v>
                </c:pt>
                <c:pt idx="4">
                  <c:v>-18.572163552171681</c:v>
                </c:pt>
                <c:pt idx="5">
                  <c:v>-18.160683631766371</c:v>
                </c:pt>
                <c:pt idx="6">
                  <c:v>-18.059744344395014</c:v>
                </c:pt>
                <c:pt idx="7">
                  <c:v>-17.441207718121714</c:v>
                </c:pt>
                <c:pt idx="8">
                  <c:v>-16.881148003333195</c:v>
                </c:pt>
                <c:pt idx="9">
                  <c:v>-16.622603082426558</c:v>
                </c:pt>
                <c:pt idx="10">
                  <c:v>-16.432177094667939</c:v>
                </c:pt>
                <c:pt idx="11">
                  <c:v>-16.300352959422689</c:v>
                </c:pt>
                <c:pt idx="12">
                  <c:v>-16.056355361630569</c:v>
                </c:pt>
                <c:pt idx="13">
                  <c:v>-15.971007043782455</c:v>
                </c:pt>
                <c:pt idx="14">
                  <c:v>-15.858576850445742</c:v>
                </c:pt>
                <c:pt idx="15">
                  <c:v>-15.836250846307067</c:v>
                </c:pt>
                <c:pt idx="16">
                  <c:v>-15.873122257096425</c:v>
                </c:pt>
                <c:pt idx="17">
                  <c:v>-15.399468199933841</c:v>
                </c:pt>
                <c:pt idx="18">
                  <c:v>-14.772938583757806</c:v>
                </c:pt>
                <c:pt idx="19">
                  <c:v>-14.856656148749753</c:v>
                </c:pt>
                <c:pt idx="20">
                  <c:v>-14.048893261343153</c:v>
                </c:pt>
                <c:pt idx="21">
                  <c:v>-13.48522696220977</c:v>
                </c:pt>
                <c:pt idx="22">
                  <c:v>-13.05667767361094</c:v>
                </c:pt>
                <c:pt idx="23">
                  <c:v>-12.469033804884688</c:v>
                </c:pt>
                <c:pt idx="24">
                  <c:v>-12.268298574503048</c:v>
                </c:pt>
                <c:pt idx="25">
                  <c:v>-11.969275748273295</c:v>
                </c:pt>
                <c:pt idx="26">
                  <c:v>-11.596757630328806</c:v>
                </c:pt>
                <c:pt idx="27">
                  <c:v>-11.388257470866453</c:v>
                </c:pt>
                <c:pt idx="28">
                  <c:v>-10.867087659640152</c:v>
                </c:pt>
              </c:numCache>
            </c:numRef>
          </c:val>
          <c:smooth val="0"/>
          <c:extLst>
            <c:ext xmlns:c16="http://schemas.microsoft.com/office/drawing/2014/chart" uri="{C3380CC4-5D6E-409C-BE32-E72D297353CC}">
              <c16:uniqueId val="{00000001-8F35-4684-801F-0356A93C188A}"/>
            </c:ext>
          </c:extLst>
        </c:ser>
        <c:ser>
          <c:idx val="2"/>
          <c:order val="2"/>
          <c:tx>
            <c:v>Mediteranian</c:v>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'NCSC FLFL Org Soils'!$C$89:$AE$89</c:f>
              <c:numCache>
                <c:formatCode>0.00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mooth val="0"/>
          <c:extLst>
            <c:ext xmlns:c16="http://schemas.microsoft.com/office/drawing/2014/chart" uri="{C3380CC4-5D6E-409C-BE32-E72D297353CC}">
              <c16:uniqueId val="{00000002-8F35-4684-801F-0356A93C188A}"/>
            </c:ext>
          </c:extLst>
        </c:ser>
        <c:ser>
          <c:idx val="3"/>
          <c:order val="3"/>
          <c:tx>
            <c:v>Continental</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'NCSC FLFL Org Soils'!$C$100:$AE$100</c:f>
              <c:numCache>
                <c:formatCode>0.00</c:formatCode>
                <c:ptCount val="29"/>
                <c:pt idx="0">
                  <c:v>-3.7444608426804331</c:v>
                </c:pt>
                <c:pt idx="1">
                  <c:v>-3.7484913896688865</c:v>
                </c:pt>
                <c:pt idx="2">
                  <c:v>-3.7525229242256062</c:v>
                </c:pt>
                <c:pt idx="3">
                  <c:v>-3.7564419156523594</c:v>
                </c:pt>
                <c:pt idx="4">
                  <c:v>-3.7602971139489063</c:v>
                </c:pt>
                <c:pt idx="5">
                  <c:v>-3.7641147690801589</c:v>
                </c:pt>
                <c:pt idx="6">
                  <c:v>-3.7678002917063664</c:v>
                </c:pt>
                <c:pt idx="7">
                  <c:v>-3.7714493414241597</c:v>
                </c:pt>
                <c:pt idx="8">
                  <c:v>-3.7751444123259157</c:v>
                </c:pt>
                <c:pt idx="9">
                  <c:v>-3.7786720531211651</c:v>
                </c:pt>
                <c:pt idx="10">
                  <c:v>-3.7821329567827653</c:v>
                </c:pt>
                <c:pt idx="11">
                  <c:v>-3.7703447633686253</c:v>
                </c:pt>
                <c:pt idx="12">
                  <c:v>-3.7571856797449326</c:v>
                </c:pt>
                <c:pt idx="13">
                  <c:v>-3.7424471667352348</c:v>
                </c:pt>
                <c:pt idx="14">
                  <c:v>-3.725837603671772</c:v>
                </c:pt>
                <c:pt idx="15">
                  <c:v>-3.7068445153964014</c:v>
                </c:pt>
                <c:pt idx="16">
                  <c:v>-3.7154778218064446</c:v>
                </c:pt>
                <c:pt idx="17">
                  <c:v>-3.7257549261576948</c:v>
                </c:pt>
                <c:pt idx="18">
                  <c:v>-3.736049351913155</c:v>
                </c:pt>
                <c:pt idx="19">
                  <c:v>-3.7381308620276852</c:v>
                </c:pt>
                <c:pt idx="20">
                  <c:v>-3.7399585366747981</c:v>
                </c:pt>
                <c:pt idx="21">
                  <c:v>-3.7415130533945984</c:v>
                </c:pt>
                <c:pt idx="22">
                  <c:v>-3.7430177301873013</c:v>
                </c:pt>
                <c:pt idx="23">
                  <c:v>-3.7437632219635981</c:v>
                </c:pt>
                <c:pt idx="24">
                  <c:v>-3.7443167981878247</c:v>
                </c:pt>
                <c:pt idx="25">
                  <c:v>-3.7444194905419854</c:v>
                </c:pt>
                <c:pt idx="26">
                  <c:v>-3.7441813136760249</c:v>
                </c:pt>
                <c:pt idx="27">
                  <c:v>-3.746332848398505</c:v>
                </c:pt>
                <c:pt idx="28">
                  <c:v>-3.5161784082043654</c:v>
                </c:pt>
              </c:numCache>
            </c:numRef>
          </c:val>
          <c:smooth val="0"/>
          <c:extLst>
            <c:ext xmlns:c16="http://schemas.microsoft.com/office/drawing/2014/chart" uri="{C3380CC4-5D6E-409C-BE32-E72D297353CC}">
              <c16:uniqueId val="{00000003-8F35-4684-801F-0356A93C188A}"/>
            </c:ext>
          </c:extLst>
        </c:ser>
        <c:ser>
          <c:idx val="4"/>
          <c:order val="4"/>
          <c:tx>
            <c:v>EU</c:v>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'NCSC FLFL Org Soils'!$C$23:$AE$23</c:f>
              <c:numCache>
                <c:formatCode>0.00</c:formatCode>
                <c:ptCount val="29"/>
                <c:pt idx="0">
                  <c:v>-24.690576656838651</c:v>
                </c:pt>
                <c:pt idx="1">
                  <c:v>-24.900590264209089</c:v>
                </c:pt>
                <c:pt idx="2">
                  <c:v>-24.318653747449403</c:v>
                </c:pt>
                <c:pt idx="3">
                  <c:v>-23.888386492726472</c:v>
                </c:pt>
                <c:pt idx="4">
                  <c:v>-23.295197334389901</c:v>
                </c:pt>
                <c:pt idx="5">
                  <c:v>-22.931249757578083</c:v>
                </c:pt>
                <c:pt idx="6">
                  <c:v>-22.865409046119517</c:v>
                </c:pt>
                <c:pt idx="7">
                  <c:v>-22.262623520145805</c:v>
                </c:pt>
                <c:pt idx="8">
                  <c:v>-21.722121589565671</c:v>
                </c:pt>
                <c:pt idx="9">
                  <c:v>-21.480035902560203</c:v>
                </c:pt>
                <c:pt idx="10">
                  <c:v>-21.30943279338565</c:v>
                </c:pt>
                <c:pt idx="11">
                  <c:v>-21.18782165407784</c:v>
                </c:pt>
                <c:pt idx="12">
                  <c:v>-20.947259831170054</c:v>
                </c:pt>
                <c:pt idx="13">
                  <c:v>-20.856861962648317</c:v>
                </c:pt>
                <c:pt idx="14">
                  <c:v>-20.739336805551012</c:v>
                </c:pt>
                <c:pt idx="15">
                  <c:v>-20.706397614181761</c:v>
                </c:pt>
                <c:pt idx="16">
                  <c:v>-20.751900063483486</c:v>
                </c:pt>
                <c:pt idx="17">
                  <c:v>-20.287965211438468</c:v>
                </c:pt>
                <c:pt idx="18">
                  <c:v>-19.667176407805368</c:v>
                </c:pt>
                <c:pt idx="19">
                  <c:v>-19.756986556943513</c:v>
                </c:pt>
                <c:pt idx="20">
                  <c:v>-18.954388132829656</c:v>
                </c:pt>
                <c:pt idx="21">
                  <c:v>-18.39667560629659</c:v>
                </c:pt>
                <c:pt idx="22">
                  <c:v>-17.971322772039581</c:v>
                </c:pt>
                <c:pt idx="23">
                  <c:v>-17.38044129545089</c:v>
                </c:pt>
                <c:pt idx="24">
                  <c:v>-17.179450215513238</c:v>
                </c:pt>
                <c:pt idx="25">
                  <c:v>-16.875111356806578</c:v>
                </c:pt>
                <c:pt idx="26">
                  <c:v>-16.508770990741557</c:v>
                </c:pt>
                <c:pt idx="27">
                  <c:v>-16.313862785736209</c:v>
                </c:pt>
                <c:pt idx="28">
                  <c:v>-15.570508312316532</c:v>
                </c:pt>
              </c:numCache>
            </c:numRef>
          </c:val>
          <c:smooth val="0"/>
          <c:extLst>
            <c:ext xmlns:c16="http://schemas.microsoft.com/office/drawing/2014/chart" uri="{C3380CC4-5D6E-409C-BE32-E72D297353CC}">
              <c16:uniqueId val="{00000004-8F35-4684-801F-0356A93C188A}"/>
            </c:ext>
          </c:extLst>
        </c:ser>
        <c:dLbls>
          <c:showLegendKey val="0"/>
          <c:showVal val="0"/>
          <c:showCatName val="0"/>
          <c:showSerName val="0"/>
          <c:showPercent val="0"/>
          <c:showBubbleSize val="0"/>
        </c:dLbls>
        <c:marker val="1"/>
        <c:smooth val="0"/>
        <c:axId val="603960632"/>
        <c:axId val="603960960"/>
      </c:lineChart>
      <c:catAx>
        <c:axId val="60396063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a-DK"/>
                  <a:t>Year</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3960960"/>
        <c:crosses val="autoZero"/>
        <c:auto val="1"/>
        <c:lblAlgn val="ctr"/>
        <c:lblOffset val="100"/>
        <c:noMultiLvlLbl val="0"/>
      </c:catAx>
      <c:valAx>
        <c:axId val="6039609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a-DK"/>
                  <a:t>Net Carbon Change</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3960632"/>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a:t>Carbon stock change</a:t>
            </a:r>
            <a:r>
              <a:rPr lang="pl-PL"/>
              <a:t> in </a:t>
            </a:r>
            <a:r>
              <a:rPr lang="da-DK"/>
              <a:t>Cropland</a:t>
            </a:r>
            <a:r>
              <a:rPr lang="pl-PL"/>
              <a:t> remaining </a:t>
            </a:r>
            <a:r>
              <a:rPr lang="da-DK"/>
              <a:t>Cropland</a:t>
            </a:r>
            <a:endParaRPr lang="pl-PL"/>
          </a:p>
          <a:p>
            <a:pPr>
              <a:defRPr/>
            </a:pPr>
            <a:r>
              <a:rPr lang="da-DK"/>
              <a:t>Net carbon stock change in </a:t>
            </a:r>
            <a:r>
              <a:rPr lang="pl-PL"/>
              <a:t>organic </a:t>
            </a:r>
            <a:r>
              <a:rPr lang="da-DK"/>
              <a:t>soils</a:t>
            </a:r>
            <a:endParaRPr lang="pl-PL"/>
          </a:p>
          <a:p>
            <a:pPr>
              <a:defRPr/>
            </a:pPr>
            <a:r>
              <a:rPr lang="da-DK" sz="1400" b="0" i="0" u="none" strike="noStrike" kern="1200" spc="0" baseline="0">
                <a:solidFill>
                  <a:sysClr val="windowText" lastClr="000000">
                    <a:lumMod val="65000"/>
                    <a:lumOff val="35000"/>
                  </a:sysClr>
                </a:solidFill>
                <a:latin typeface="+mn-lt"/>
                <a:ea typeface="+mn-ea"/>
                <a:cs typeface="+mn-cs"/>
              </a:rPr>
              <a:t>Mt CO2</a:t>
            </a:r>
            <a:endParaRPr lang="en-GB" sz="1400" b="0" i="0" u="none" strike="noStrike" kern="1200" spc="0" baseline="0">
              <a:solidFill>
                <a:sysClr val="windowText" lastClr="000000">
                  <a:lumMod val="65000"/>
                  <a:lumOff val="35000"/>
                </a:sysClr>
              </a:solidFill>
              <a:latin typeface="+mn-lt"/>
              <a:ea typeface="+mn-ea"/>
              <a:cs typeface="+mn-cs"/>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v>Atlantic</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'NCSC CLCL Org Soils'!$C$8:$AE$8</c:f>
              <c:strCach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strCache>
            </c:strRef>
          </c:cat>
          <c:val>
            <c:numRef>
              <c:f>'NCSC CLCL Org Soils'!$C$72:$AE$72</c:f>
              <c:numCache>
                <c:formatCode>General</c:formatCode>
                <c:ptCount val="29"/>
                <c:pt idx="0">
                  <c:v>-6.4102214539000002</c:v>
                </c:pt>
                <c:pt idx="1">
                  <c:v>-6.3120160253333326</c:v>
                </c:pt>
                <c:pt idx="2">
                  <c:v>-6.2144644954333321</c:v>
                </c:pt>
                <c:pt idx="3">
                  <c:v>-6.1175664351999997</c:v>
                </c:pt>
                <c:pt idx="4">
                  <c:v>-6.0213214160000001</c:v>
                </c:pt>
                <c:pt idx="5">
                  <c:v>-5.9257300274333327</c:v>
                </c:pt>
                <c:pt idx="6">
                  <c:v>-5.8307931242000004</c:v>
                </c:pt>
                <c:pt idx="7">
                  <c:v>-5.7365090783000001</c:v>
                </c:pt>
                <c:pt idx="8">
                  <c:v>-5.6428788063999997</c:v>
                </c:pt>
                <c:pt idx="9">
                  <c:v>-5.5499025215333333</c:v>
                </c:pt>
                <c:pt idx="10">
                  <c:v>-5.4575796326333332</c:v>
                </c:pt>
                <c:pt idx="11">
                  <c:v>-5.3659097880666664</c:v>
                </c:pt>
                <c:pt idx="12">
                  <c:v>-5.2748942271666666</c:v>
                </c:pt>
                <c:pt idx="13">
                  <c:v>-5.1845320849666665</c:v>
                </c:pt>
                <c:pt idx="14">
                  <c:v>-5.1037922620666665</c:v>
                </c:pt>
                <c:pt idx="15">
                  <c:v>-5.0167772031666651</c:v>
                </c:pt>
                <c:pt idx="16">
                  <c:v>-4.9308587159333319</c:v>
                </c:pt>
                <c:pt idx="17">
                  <c:v>-4.8460239747333329</c:v>
                </c:pt>
                <c:pt idx="18">
                  <c:v>-4.7622604424999988</c:v>
                </c:pt>
                <c:pt idx="19">
                  <c:v>-4.6813109302666662</c:v>
                </c:pt>
                <c:pt idx="20">
                  <c:v>-4.6115284897000004</c:v>
                </c:pt>
                <c:pt idx="21">
                  <c:v>-4.5140169433333339</c:v>
                </c:pt>
                <c:pt idx="22">
                  <c:v>-4.3876111083566665</c:v>
                </c:pt>
                <c:pt idx="23">
                  <c:v>-4.3706707487299994</c:v>
                </c:pt>
                <c:pt idx="24">
                  <c:v>-4.3186159534466668</c:v>
                </c:pt>
                <c:pt idx="25">
                  <c:v>-4.3452475670999995</c:v>
                </c:pt>
                <c:pt idx="26">
                  <c:v>-4.257907840083333</c:v>
                </c:pt>
                <c:pt idx="27">
                  <c:v>-4.1498333669833327</c:v>
                </c:pt>
                <c:pt idx="28">
                  <c:v>-4.0621700688799995</c:v>
                </c:pt>
              </c:numCache>
            </c:numRef>
          </c:val>
          <c:smooth val="0"/>
          <c:extLst>
            <c:ext xmlns:c16="http://schemas.microsoft.com/office/drawing/2014/chart" uri="{C3380CC4-5D6E-409C-BE32-E72D297353CC}">
              <c16:uniqueId val="{00000000-76A8-4CFA-B3A8-0EDEA0CDF579}"/>
            </c:ext>
          </c:extLst>
        </c:ser>
        <c:ser>
          <c:idx val="1"/>
          <c:order val="1"/>
          <c:tx>
            <c:v>Scandinavia</c:v>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'NCSC CLCL Org Soils'!$C$79:$AE$79</c:f>
              <c:numCache>
                <c:formatCode>0.00</c:formatCode>
                <c:ptCount val="29"/>
                <c:pt idx="0">
                  <c:v>-12.585211426333332</c:v>
                </c:pt>
                <c:pt idx="1">
                  <c:v>-12.516885733000001</c:v>
                </c:pt>
                <c:pt idx="2">
                  <c:v>-12.439141329999998</c:v>
                </c:pt>
                <c:pt idx="3">
                  <c:v>-12.345306167333332</c:v>
                </c:pt>
                <c:pt idx="4">
                  <c:v>-12.262813192666666</c:v>
                </c:pt>
                <c:pt idx="5">
                  <c:v>-12.180463489333333</c:v>
                </c:pt>
                <c:pt idx="6">
                  <c:v>-12.149402671999999</c:v>
                </c:pt>
                <c:pt idx="7">
                  <c:v>-12.079807970999997</c:v>
                </c:pt>
                <c:pt idx="8">
                  <c:v>-12.003363602999999</c:v>
                </c:pt>
                <c:pt idx="9">
                  <c:v>-11.894395512999999</c:v>
                </c:pt>
                <c:pt idx="10">
                  <c:v>-11.842026496666668</c:v>
                </c:pt>
                <c:pt idx="11">
                  <c:v>-11.703090277999999</c:v>
                </c:pt>
                <c:pt idx="12">
                  <c:v>-11.586878585333334</c:v>
                </c:pt>
                <c:pt idx="13">
                  <c:v>-11.467527764</c:v>
                </c:pt>
                <c:pt idx="14">
                  <c:v>-11.364440977999999</c:v>
                </c:pt>
                <c:pt idx="15">
                  <c:v>-11.197148258999999</c:v>
                </c:pt>
                <c:pt idx="16">
                  <c:v>-11.156328417666666</c:v>
                </c:pt>
                <c:pt idx="17">
                  <c:v>-11.020776884333333</c:v>
                </c:pt>
                <c:pt idx="18">
                  <c:v>-10.943092005999999</c:v>
                </c:pt>
                <c:pt idx="19">
                  <c:v>-10.784563929333334</c:v>
                </c:pt>
                <c:pt idx="20">
                  <c:v>-10.658879487666667</c:v>
                </c:pt>
                <c:pt idx="21">
                  <c:v>-10.600034320333332</c:v>
                </c:pt>
                <c:pt idx="22">
                  <c:v>-10.521164675999998</c:v>
                </c:pt>
                <c:pt idx="23">
                  <c:v>-10.459026427666664</c:v>
                </c:pt>
                <c:pt idx="24">
                  <c:v>-10.42846432833333</c:v>
                </c:pt>
                <c:pt idx="25">
                  <c:v>-10.400824617333335</c:v>
                </c:pt>
                <c:pt idx="26">
                  <c:v>-10.369494010333334</c:v>
                </c:pt>
                <c:pt idx="27">
                  <c:v>-10.373333145999998</c:v>
                </c:pt>
                <c:pt idx="28">
                  <c:v>-10.382420697000001</c:v>
                </c:pt>
              </c:numCache>
            </c:numRef>
          </c:val>
          <c:smooth val="0"/>
          <c:extLst>
            <c:ext xmlns:c16="http://schemas.microsoft.com/office/drawing/2014/chart" uri="{C3380CC4-5D6E-409C-BE32-E72D297353CC}">
              <c16:uniqueId val="{00000001-76A8-4CFA-B3A8-0EDEA0CDF579}"/>
            </c:ext>
          </c:extLst>
        </c:ser>
        <c:ser>
          <c:idx val="2"/>
          <c:order val="2"/>
          <c:tx>
            <c:v>Mediteranian</c:v>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'NCSC CLCL Org Soils'!$C$88:$AE$88</c:f>
              <c:numCache>
                <c:formatCode>General</c:formatCode>
                <c:ptCount val="29"/>
                <c:pt idx="0">
                  <c:v>-1.1109407306405099</c:v>
                </c:pt>
                <c:pt idx="1">
                  <c:v>-1.1109407306405099</c:v>
                </c:pt>
                <c:pt idx="2">
                  <c:v>-1.1109407306405099</c:v>
                </c:pt>
                <c:pt idx="3">
                  <c:v>-1.1109407306405099</c:v>
                </c:pt>
                <c:pt idx="4">
                  <c:v>-1.1109407306405099</c:v>
                </c:pt>
                <c:pt idx="5">
                  <c:v>-1.1109407306405099</c:v>
                </c:pt>
                <c:pt idx="6">
                  <c:v>-1.1109407306405099</c:v>
                </c:pt>
                <c:pt idx="7">
                  <c:v>-1.1109407306405099</c:v>
                </c:pt>
                <c:pt idx="8">
                  <c:v>-1.1109407306405099</c:v>
                </c:pt>
                <c:pt idx="9">
                  <c:v>-1.1109407306405099</c:v>
                </c:pt>
                <c:pt idx="10">
                  <c:v>-1.1109407306405099</c:v>
                </c:pt>
                <c:pt idx="11">
                  <c:v>-1.1126756213071767</c:v>
                </c:pt>
                <c:pt idx="12">
                  <c:v>-1.1144105156405097</c:v>
                </c:pt>
                <c:pt idx="13">
                  <c:v>-1.1144105156405097</c:v>
                </c:pt>
                <c:pt idx="14">
                  <c:v>-1.1144105156405097</c:v>
                </c:pt>
                <c:pt idx="15">
                  <c:v>-1.11267365964051</c:v>
                </c:pt>
                <c:pt idx="16">
                  <c:v>-1.11267365964051</c:v>
                </c:pt>
                <c:pt idx="17">
                  <c:v>-1.1109365213071765</c:v>
                </c:pt>
                <c:pt idx="18">
                  <c:v>-1.1109365213071765</c:v>
                </c:pt>
                <c:pt idx="19">
                  <c:v>-1.1109365213071765</c:v>
                </c:pt>
                <c:pt idx="20">
                  <c:v>-1.1109365213071765</c:v>
                </c:pt>
                <c:pt idx="21">
                  <c:v>-1.1109365213071765</c:v>
                </c:pt>
                <c:pt idx="22">
                  <c:v>-1.1109365213071765</c:v>
                </c:pt>
                <c:pt idx="23">
                  <c:v>-1.1109365213071765</c:v>
                </c:pt>
                <c:pt idx="24">
                  <c:v>-1.1109365213071765</c:v>
                </c:pt>
                <c:pt idx="25">
                  <c:v>-1.1109365213071765</c:v>
                </c:pt>
                <c:pt idx="26">
                  <c:v>-1.1109365213071765</c:v>
                </c:pt>
                <c:pt idx="27">
                  <c:v>-1.1109365213071765</c:v>
                </c:pt>
                <c:pt idx="28">
                  <c:v>-1.1109365213071765</c:v>
                </c:pt>
              </c:numCache>
            </c:numRef>
          </c:val>
          <c:smooth val="0"/>
          <c:extLst>
            <c:ext xmlns:c16="http://schemas.microsoft.com/office/drawing/2014/chart" uri="{C3380CC4-5D6E-409C-BE32-E72D297353CC}">
              <c16:uniqueId val="{00000002-76A8-4CFA-B3A8-0EDEA0CDF579}"/>
            </c:ext>
          </c:extLst>
        </c:ser>
        <c:ser>
          <c:idx val="3"/>
          <c:order val="3"/>
          <c:tx>
            <c:v>Continental</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'NCSC CLCL Org Soils'!$C$99:$AE$99</c:f>
              <c:numCache>
                <c:formatCode>0.00</c:formatCode>
                <c:ptCount val="29"/>
                <c:pt idx="0">
                  <c:v>-8.8625320666666667</c:v>
                </c:pt>
                <c:pt idx="1">
                  <c:v>-8.8295045666666656</c:v>
                </c:pt>
                <c:pt idx="2">
                  <c:v>-9.9806498000000001</c:v>
                </c:pt>
                <c:pt idx="3">
                  <c:v>-9.9478621</c:v>
                </c:pt>
                <c:pt idx="4">
                  <c:v>-9.9143021999999998</c:v>
                </c:pt>
                <c:pt idx="5">
                  <c:v>-9.8802670999999993</c:v>
                </c:pt>
                <c:pt idx="6">
                  <c:v>-9.8443312000000009</c:v>
                </c:pt>
                <c:pt idx="7">
                  <c:v>-9.8075042999999997</c:v>
                </c:pt>
                <c:pt idx="8">
                  <c:v>-9.7699942999999987</c:v>
                </c:pt>
                <c:pt idx="9">
                  <c:v>-9.7315041999999998</c:v>
                </c:pt>
                <c:pt idx="10">
                  <c:v>-9.6922121999999984</c:v>
                </c:pt>
                <c:pt idx="11">
                  <c:v>-9.4939563033333325</c:v>
                </c:pt>
                <c:pt idx="12">
                  <c:v>-9.3014053733333331</c:v>
                </c:pt>
                <c:pt idx="13">
                  <c:v>-9.1076664433333328</c:v>
                </c:pt>
                <c:pt idx="14">
                  <c:v>-8.9110763133333339</c:v>
                </c:pt>
                <c:pt idx="15">
                  <c:v>-8.7151395833333325</c:v>
                </c:pt>
                <c:pt idx="16">
                  <c:v>-8.5802957533333331</c:v>
                </c:pt>
                <c:pt idx="17">
                  <c:v>-8.4515192116666658</c:v>
                </c:pt>
                <c:pt idx="18">
                  <c:v>-8.312371828749999</c:v>
                </c:pt>
                <c:pt idx="19">
                  <c:v>-8.2236531437499991</c:v>
                </c:pt>
                <c:pt idx="20">
                  <c:v>-8.1380804816666661</c:v>
                </c:pt>
                <c:pt idx="21">
                  <c:v>-8.0490785008333336</c:v>
                </c:pt>
                <c:pt idx="22">
                  <c:v>-7.9572770887499988</c:v>
                </c:pt>
                <c:pt idx="23">
                  <c:v>-7.9083848524999985</c:v>
                </c:pt>
                <c:pt idx="24">
                  <c:v>-7.8600420066666645</c:v>
                </c:pt>
                <c:pt idx="25">
                  <c:v>-7.8041355333333327</c:v>
                </c:pt>
                <c:pt idx="26">
                  <c:v>-7.7496826916666652</c:v>
                </c:pt>
                <c:pt idx="27">
                  <c:v>-7.6148373033333323</c:v>
                </c:pt>
                <c:pt idx="28">
                  <c:v>-7.4822874316666654</c:v>
                </c:pt>
              </c:numCache>
            </c:numRef>
          </c:val>
          <c:smooth val="0"/>
          <c:extLst>
            <c:ext xmlns:c16="http://schemas.microsoft.com/office/drawing/2014/chart" uri="{C3380CC4-5D6E-409C-BE32-E72D297353CC}">
              <c16:uniqueId val="{00000003-76A8-4CFA-B3A8-0EDEA0CDF579}"/>
            </c:ext>
          </c:extLst>
        </c:ser>
        <c:ser>
          <c:idx val="4"/>
          <c:order val="4"/>
          <c:tx>
            <c:v>EU</c:v>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'NCSC CLCL Org Soils'!$B$23:$AE$23</c:f>
              <c:numCache>
                <c:formatCode>0.00</c:formatCode>
                <c:ptCount val="30"/>
                <c:pt idx="0">
                  <c:v>-30.197796482186522</c:v>
                </c:pt>
                <c:pt idx="1">
                  <c:v>-30.197796482186522</c:v>
                </c:pt>
                <c:pt idx="2">
                  <c:v>-30.197796482186522</c:v>
                </c:pt>
                <c:pt idx="3">
                  <c:v>-30.197796482186522</c:v>
                </c:pt>
                <c:pt idx="4">
                  <c:v>-30.197796482186522</c:v>
                </c:pt>
                <c:pt idx="5">
                  <c:v>-30.197796482186522</c:v>
                </c:pt>
                <c:pt idx="6">
                  <c:v>-30.197796482186522</c:v>
                </c:pt>
                <c:pt idx="7">
                  <c:v>-30.197796482186522</c:v>
                </c:pt>
                <c:pt idx="8">
                  <c:v>-30.197796482186522</c:v>
                </c:pt>
                <c:pt idx="9">
                  <c:v>-30.197796482186522</c:v>
                </c:pt>
                <c:pt idx="10">
                  <c:v>-30.197796482186522</c:v>
                </c:pt>
                <c:pt idx="11">
                  <c:v>-30.197796482186522</c:v>
                </c:pt>
                <c:pt idx="12">
                  <c:v>-30.197796482186522</c:v>
                </c:pt>
                <c:pt idx="13">
                  <c:v>-30.197796482186522</c:v>
                </c:pt>
                <c:pt idx="14">
                  <c:v>-30.197796482186522</c:v>
                </c:pt>
                <c:pt idx="15">
                  <c:v>-30.197796482186522</c:v>
                </c:pt>
                <c:pt idx="16">
                  <c:v>-30.197796482186522</c:v>
                </c:pt>
                <c:pt idx="17">
                  <c:v>-30.197796482186522</c:v>
                </c:pt>
                <c:pt idx="18">
                  <c:v>-30.197796482186522</c:v>
                </c:pt>
                <c:pt idx="19">
                  <c:v>-30.19767914885319</c:v>
                </c:pt>
                <c:pt idx="20">
                  <c:v>-30.197518732186523</c:v>
                </c:pt>
                <c:pt idx="21">
                  <c:v>-30.197561815519855</c:v>
                </c:pt>
                <c:pt idx="22">
                  <c:v>-30.197355565519857</c:v>
                </c:pt>
                <c:pt idx="23">
                  <c:v>-30.197498565519854</c:v>
                </c:pt>
                <c:pt idx="24">
                  <c:v>-30.197656232186521</c:v>
                </c:pt>
                <c:pt idx="25">
                  <c:v>-30.197614065519854</c:v>
                </c:pt>
                <c:pt idx="26">
                  <c:v>-30.197460065519856</c:v>
                </c:pt>
                <c:pt idx="27">
                  <c:v>-30.197331732186523</c:v>
                </c:pt>
                <c:pt idx="28">
                  <c:v>-30.197344565519856</c:v>
                </c:pt>
                <c:pt idx="29">
                  <c:v>-30.197344565519856</c:v>
                </c:pt>
              </c:numCache>
            </c:numRef>
          </c:val>
          <c:smooth val="0"/>
          <c:extLst>
            <c:ext xmlns:c16="http://schemas.microsoft.com/office/drawing/2014/chart" uri="{C3380CC4-5D6E-409C-BE32-E72D297353CC}">
              <c16:uniqueId val="{00000000-FC44-46FA-987A-FFB945DD1625}"/>
            </c:ext>
          </c:extLst>
        </c:ser>
        <c:dLbls>
          <c:showLegendKey val="0"/>
          <c:showVal val="0"/>
          <c:showCatName val="0"/>
          <c:showSerName val="0"/>
          <c:showPercent val="0"/>
          <c:showBubbleSize val="0"/>
        </c:dLbls>
        <c:marker val="1"/>
        <c:smooth val="0"/>
        <c:axId val="627805352"/>
        <c:axId val="627805680"/>
      </c:lineChart>
      <c:catAx>
        <c:axId val="627805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a-DK"/>
                  <a:t>Year</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27805680"/>
        <c:crosses val="autoZero"/>
        <c:auto val="1"/>
        <c:lblAlgn val="ctr"/>
        <c:lblOffset val="100"/>
        <c:noMultiLvlLbl val="0"/>
      </c:catAx>
      <c:valAx>
        <c:axId val="6278056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a-DK"/>
                  <a:t>Net Carbon Change</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27805352"/>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l-PL"/>
              <a:t>Organic</a:t>
            </a:r>
            <a:r>
              <a:rPr lang="pl-PL" baseline="0"/>
              <a:t> soils in Croplands remaining Croppland  </a:t>
            </a:r>
          </a:p>
          <a:p>
            <a:pPr>
              <a:defRPr/>
            </a:pPr>
            <a:r>
              <a:rPr lang="pl-PL" baseline="0"/>
              <a:t>Mt CO</a:t>
            </a:r>
            <a:r>
              <a:rPr lang="pl-PL" baseline="-25000"/>
              <a:t>2</a:t>
            </a:r>
            <a:endParaRPr lang="en-GB" baseline="-250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v>Atlantic</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'NCSC GLGL Org Soils'!$C$8:$AE$8</c:f>
              <c:strCach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strCache>
            </c:strRef>
          </c:cat>
          <c:val>
            <c:numRef>
              <c:f>'NCSC GLGL Org Soils'!$C$73:$AE$73</c:f>
              <c:numCache>
                <c:formatCode>General</c:formatCode>
                <c:ptCount val="29"/>
                <c:pt idx="0">
                  <c:v>-13.180768441026412</c:v>
                </c:pt>
                <c:pt idx="1">
                  <c:v>-12.946603102882666</c:v>
                </c:pt>
                <c:pt idx="2">
                  <c:v>-13.014158123331736</c:v>
                </c:pt>
                <c:pt idx="3">
                  <c:v>-12.785918950232519</c:v>
                </c:pt>
                <c:pt idx="4">
                  <c:v>-12.720456510584194</c:v>
                </c:pt>
                <c:pt idx="5">
                  <c:v>-12.56545332105145</c:v>
                </c:pt>
                <c:pt idx="6">
                  <c:v>-12.473011645093621</c:v>
                </c:pt>
                <c:pt idx="7">
                  <c:v>-12.509474642394341</c:v>
                </c:pt>
                <c:pt idx="8">
                  <c:v>-12.311401813120966</c:v>
                </c:pt>
                <c:pt idx="9">
                  <c:v>-12.380108827693711</c:v>
                </c:pt>
                <c:pt idx="10">
                  <c:v>-13.375497457907798</c:v>
                </c:pt>
                <c:pt idx="11">
                  <c:v>-13.254138230221766</c:v>
                </c:pt>
                <c:pt idx="12">
                  <c:v>-13.120822296481716</c:v>
                </c:pt>
                <c:pt idx="13">
                  <c:v>-12.993528085229306</c:v>
                </c:pt>
                <c:pt idx="14">
                  <c:v>-12.877278905832991</c:v>
                </c:pt>
                <c:pt idx="15">
                  <c:v>-13.144173751851103</c:v>
                </c:pt>
                <c:pt idx="16">
                  <c:v>-13.070380080127714</c:v>
                </c:pt>
                <c:pt idx="17">
                  <c:v>-12.904500833317904</c:v>
                </c:pt>
                <c:pt idx="18">
                  <c:v>-12.940507243674954</c:v>
                </c:pt>
                <c:pt idx="19">
                  <c:v>-12.824134608084934</c:v>
                </c:pt>
                <c:pt idx="20">
                  <c:v>-13.278992332626043</c:v>
                </c:pt>
                <c:pt idx="21">
                  <c:v>-13.202930062631344</c:v>
                </c:pt>
                <c:pt idx="22">
                  <c:v>-13.199618444005459</c:v>
                </c:pt>
                <c:pt idx="23">
                  <c:v>-13.125323985735177</c:v>
                </c:pt>
                <c:pt idx="24">
                  <c:v>-13.095068022320286</c:v>
                </c:pt>
                <c:pt idx="25">
                  <c:v>-12.984590392475214</c:v>
                </c:pt>
                <c:pt idx="26">
                  <c:v>-13.145332632543953</c:v>
                </c:pt>
                <c:pt idx="27">
                  <c:v>-13.387522512034321</c:v>
                </c:pt>
                <c:pt idx="28">
                  <c:v>-13.646427391129897</c:v>
                </c:pt>
              </c:numCache>
            </c:numRef>
          </c:val>
          <c:smooth val="0"/>
          <c:extLst>
            <c:ext xmlns:c16="http://schemas.microsoft.com/office/drawing/2014/chart" uri="{C3380CC4-5D6E-409C-BE32-E72D297353CC}">
              <c16:uniqueId val="{00000000-34AB-4CFA-ADD1-E33AD3F910B8}"/>
            </c:ext>
          </c:extLst>
        </c:ser>
        <c:ser>
          <c:idx val="1"/>
          <c:order val="1"/>
          <c:tx>
            <c:v>Scandinavian</c:v>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'NCSC GLGL Org Soils'!$C$80:$AE$80</c:f>
              <c:numCache>
                <c:formatCode>0.00</c:formatCode>
                <c:ptCount val="29"/>
                <c:pt idx="0">
                  <c:v>-2.7680825654742294</c:v>
                </c:pt>
                <c:pt idx="1">
                  <c:v>-2.7473699855050935</c:v>
                </c:pt>
                <c:pt idx="2">
                  <c:v>-2.7110932686601612</c:v>
                </c:pt>
                <c:pt idx="3">
                  <c:v>-2.6842045287611667</c:v>
                </c:pt>
                <c:pt idx="4">
                  <c:v>-2.6578512079863761</c:v>
                </c:pt>
                <c:pt idx="5">
                  <c:v>-2.6391839787933256</c:v>
                </c:pt>
                <c:pt idx="6">
                  <c:v>-2.6207753019889646</c:v>
                </c:pt>
                <c:pt idx="7">
                  <c:v>-2.6021390841833094</c:v>
                </c:pt>
                <c:pt idx="8">
                  <c:v>-2.6077871962225867</c:v>
                </c:pt>
                <c:pt idx="9">
                  <c:v>-2.5970149491917232</c:v>
                </c:pt>
                <c:pt idx="10">
                  <c:v>-2.5845075331042082</c:v>
                </c:pt>
                <c:pt idx="11">
                  <c:v>-2.6209861787361275</c:v>
                </c:pt>
                <c:pt idx="12">
                  <c:v>-2.664004931524409</c:v>
                </c:pt>
                <c:pt idx="13">
                  <c:v>-2.659021260906627</c:v>
                </c:pt>
                <c:pt idx="14">
                  <c:v>-2.7040473228499762</c:v>
                </c:pt>
                <c:pt idx="15">
                  <c:v>-2.7567725485166426</c:v>
                </c:pt>
                <c:pt idx="16">
                  <c:v>-2.8037992004091654</c:v>
                </c:pt>
                <c:pt idx="17">
                  <c:v>-2.848005311689084</c:v>
                </c:pt>
                <c:pt idx="18">
                  <c:v>-2.8819830703904974</c:v>
                </c:pt>
                <c:pt idx="19">
                  <c:v>-2.9083874224400295</c:v>
                </c:pt>
                <c:pt idx="20">
                  <c:v>-2.8788767834895617</c:v>
                </c:pt>
                <c:pt idx="21">
                  <c:v>-2.843182623894978</c:v>
                </c:pt>
                <c:pt idx="22">
                  <c:v>-2.7567056918287194</c:v>
                </c:pt>
                <c:pt idx="23">
                  <c:v>-2.7365667551993886</c:v>
                </c:pt>
                <c:pt idx="24">
                  <c:v>-2.6915163054317164</c:v>
                </c:pt>
                <c:pt idx="25">
                  <c:v>-2.6351067348390744</c:v>
                </c:pt>
                <c:pt idx="26">
                  <c:v>-2.6088918327888955</c:v>
                </c:pt>
                <c:pt idx="27">
                  <c:v>-2.591658642666633</c:v>
                </c:pt>
                <c:pt idx="28">
                  <c:v>-2.5778846998591414</c:v>
                </c:pt>
              </c:numCache>
            </c:numRef>
          </c:val>
          <c:smooth val="0"/>
          <c:extLst>
            <c:ext xmlns:c16="http://schemas.microsoft.com/office/drawing/2014/chart" uri="{C3380CC4-5D6E-409C-BE32-E72D297353CC}">
              <c16:uniqueId val="{00000001-34AB-4CFA-ADD1-E33AD3F910B8}"/>
            </c:ext>
          </c:extLst>
        </c:ser>
        <c:ser>
          <c:idx val="2"/>
          <c:order val="2"/>
          <c:tx>
            <c:v>Mediteranian</c:v>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'NCSC GLGL Org Soils'!$C$89:$AE$89</c:f>
              <c:numCache>
                <c:formatCode>General</c:formatCode>
                <c:ptCount val="29"/>
                <c:pt idx="0">
                  <c:v>-2.0972609434479997E-2</c:v>
                </c:pt>
                <c:pt idx="1">
                  <c:v>-2.0972609434479997E-2</c:v>
                </c:pt>
                <c:pt idx="2">
                  <c:v>-2.0972609434479997E-2</c:v>
                </c:pt>
                <c:pt idx="3">
                  <c:v>-2.0972609434479997E-2</c:v>
                </c:pt>
                <c:pt idx="4">
                  <c:v>-2.0972609434479997E-2</c:v>
                </c:pt>
                <c:pt idx="5">
                  <c:v>-2.0972609434479997E-2</c:v>
                </c:pt>
                <c:pt idx="6">
                  <c:v>-2.0972609434479997E-2</c:v>
                </c:pt>
                <c:pt idx="7">
                  <c:v>-2.0972609434479997E-2</c:v>
                </c:pt>
                <c:pt idx="8">
                  <c:v>-2.0972609434479997E-2</c:v>
                </c:pt>
                <c:pt idx="9">
                  <c:v>-2.0972609434479997E-2</c:v>
                </c:pt>
                <c:pt idx="10">
                  <c:v>-2.0972609434479997E-2</c:v>
                </c:pt>
                <c:pt idx="11">
                  <c:v>-2.1023635684479999E-2</c:v>
                </c:pt>
                <c:pt idx="12">
                  <c:v>-2.1074661934479998E-2</c:v>
                </c:pt>
                <c:pt idx="13">
                  <c:v>-2.1074661934479998E-2</c:v>
                </c:pt>
                <c:pt idx="14">
                  <c:v>-2.1074661934479998E-2</c:v>
                </c:pt>
                <c:pt idx="15">
                  <c:v>-2.1074661934479998E-2</c:v>
                </c:pt>
                <c:pt idx="16">
                  <c:v>-2.1074661934479998E-2</c:v>
                </c:pt>
                <c:pt idx="17">
                  <c:v>-2.1074661934479998E-2</c:v>
                </c:pt>
                <c:pt idx="18">
                  <c:v>-2.1074661934479998E-2</c:v>
                </c:pt>
                <c:pt idx="19">
                  <c:v>-2.1074661934479998E-2</c:v>
                </c:pt>
                <c:pt idx="20">
                  <c:v>-2.1074661934479998E-2</c:v>
                </c:pt>
                <c:pt idx="21">
                  <c:v>-2.1074661934479998E-2</c:v>
                </c:pt>
                <c:pt idx="22">
                  <c:v>-2.1074661934479998E-2</c:v>
                </c:pt>
                <c:pt idx="23">
                  <c:v>-2.1074661934479998E-2</c:v>
                </c:pt>
                <c:pt idx="24">
                  <c:v>-2.1074661934479998E-2</c:v>
                </c:pt>
                <c:pt idx="25">
                  <c:v>-2.1074661934479998E-2</c:v>
                </c:pt>
                <c:pt idx="26">
                  <c:v>-2.1074661934479998E-2</c:v>
                </c:pt>
                <c:pt idx="27">
                  <c:v>-2.1074661934479998E-2</c:v>
                </c:pt>
                <c:pt idx="28">
                  <c:v>-2.1074661934479998E-2</c:v>
                </c:pt>
              </c:numCache>
            </c:numRef>
          </c:val>
          <c:smooth val="0"/>
          <c:extLst>
            <c:ext xmlns:c16="http://schemas.microsoft.com/office/drawing/2014/chart" uri="{C3380CC4-5D6E-409C-BE32-E72D297353CC}">
              <c16:uniqueId val="{00000002-34AB-4CFA-ADD1-E33AD3F910B8}"/>
            </c:ext>
          </c:extLst>
        </c:ser>
        <c:ser>
          <c:idx val="3"/>
          <c:order val="3"/>
          <c:tx>
            <c:v>Continental</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'NCSC GLGL Org Soils'!$C$100:$AE$100</c:f>
              <c:numCache>
                <c:formatCode>0.00</c:formatCode>
                <c:ptCount val="29"/>
                <c:pt idx="0">
                  <c:v>-26.116996531326429</c:v>
                </c:pt>
                <c:pt idx="1">
                  <c:v>-26.156350769183287</c:v>
                </c:pt>
                <c:pt idx="2">
                  <c:v>-26.195624745002899</c:v>
                </c:pt>
                <c:pt idx="3">
                  <c:v>-26.235008303625658</c:v>
                </c:pt>
                <c:pt idx="4">
                  <c:v>-26.2743141542798</c:v>
                </c:pt>
                <c:pt idx="5">
                  <c:v>-26.313486507950657</c:v>
                </c:pt>
                <c:pt idx="6">
                  <c:v>-26.353005774062549</c:v>
                </c:pt>
                <c:pt idx="7">
                  <c:v>-26.392046149640969</c:v>
                </c:pt>
                <c:pt idx="8">
                  <c:v>-26.431086524362705</c:v>
                </c:pt>
                <c:pt idx="9">
                  <c:v>-26.470440760222765</c:v>
                </c:pt>
                <c:pt idx="10">
                  <c:v>-26.509779605159402</c:v>
                </c:pt>
                <c:pt idx="11">
                  <c:v>-26.416209136154272</c:v>
                </c:pt>
                <c:pt idx="12">
                  <c:v>-26.32298664103449</c:v>
                </c:pt>
                <c:pt idx="13">
                  <c:v>-26.229552950955313</c:v>
                </c:pt>
                <c:pt idx="14">
                  <c:v>-26.135809034227794</c:v>
                </c:pt>
                <c:pt idx="15">
                  <c:v>-26.042260950609165</c:v>
                </c:pt>
                <c:pt idx="16">
                  <c:v>-25.944536141006413</c:v>
                </c:pt>
                <c:pt idx="17">
                  <c:v>-25.846882948658894</c:v>
                </c:pt>
                <c:pt idx="18">
                  <c:v>-25.749082338645785</c:v>
                </c:pt>
                <c:pt idx="19">
                  <c:v>-25.596489294026163</c:v>
                </c:pt>
                <c:pt idx="20">
                  <c:v>-25.443741488560267</c:v>
                </c:pt>
                <c:pt idx="21">
                  <c:v>-25.290829802374844</c:v>
                </c:pt>
                <c:pt idx="22">
                  <c:v>-25.138104721239518</c:v>
                </c:pt>
                <c:pt idx="23">
                  <c:v>-25.089681585937761</c:v>
                </c:pt>
                <c:pt idx="24">
                  <c:v>-25.04115575494075</c:v>
                </c:pt>
                <c:pt idx="25">
                  <c:v>-24.99302263394765</c:v>
                </c:pt>
                <c:pt idx="26">
                  <c:v>-24.944421289423829</c:v>
                </c:pt>
                <c:pt idx="27">
                  <c:v>-24.970959822277521</c:v>
                </c:pt>
                <c:pt idx="28">
                  <c:v>-24.997426516608591</c:v>
                </c:pt>
              </c:numCache>
            </c:numRef>
          </c:val>
          <c:smooth val="0"/>
          <c:extLst>
            <c:ext xmlns:c16="http://schemas.microsoft.com/office/drawing/2014/chart" uri="{C3380CC4-5D6E-409C-BE32-E72D297353CC}">
              <c16:uniqueId val="{00000003-34AB-4CFA-ADD1-E33AD3F910B8}"/>
            </c:ext>
          </c:extLst>
        </c:ser>
        <c:ser>
          <c:idx val="4"/>
          <c:order val="4"/>
          <c:tx>
            <c:v>EU</c:v>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'NCSC GLGL Org Soils'!$C$23:$AE$23</c:f>
              <c:numCache>
                <c:formatCode>0.00</c:formatCode>
                <c:ptCount val="29"/>
                <c:pt idx="0">
                  <c:v>-47.35354288891029</c:v>
                </c:pt>
                <c:pt idx="1">
                  <c:v>-47.161145160131774</c:v>
                </c:pt>
                <c:pt idx="2">
                  <c:v>-47.254831714863215</c:v>
                </c:pt>
                <c:pt idx="3">
                  <c:v>-47.062234273789528</c:v>
                </c:pt>
                <c:pt idx="4">
                  <c:v>-47.03620208531531</c:v>
                </c:pt>
                <c:pt idx="5">
                  <c:v>-46.931347966897007</c:v>
                </c:pt>
                <c:pt idx="6">
                  <c:v>-46.888090059699792</c:v>
                </c:pt>
                <c:pt idx="7">
                  <c:v>-46.981986194195699</c:v>
                </c:pt>
                <c:pt idx="8">
                  <c:v>-46.87406027590945</c:v>
                </c:pt>
                <c:pt idx="9">
                  <c:v>-47.019973826535249</c:v>
                </c:pt>
                <c:pt idx="10">
                  <c:v>-48.101353145490613</c:v>
                </c:pt>
                <c:pt idx="11">
                  <c:v>-47.969488563914368</c:v>
                </c:pt>
                <c:pt idx="12">
                  <c:v>-47.844086109257582</c:v>
                </c:pt>
                <c:pt idx="13">
                  <c:v>-47.660718792149247</c:v>
                </c:pt>
                <c:pt idx="14">
                  <c:v>-47.539167119057886</c:v>
                </c:pt>
                <c:pt idx="15">
                  <c:v>-47.81916583014727</c:v>
                </c:pt>
                <c:pt idx="16">
                  <c:v>-47.786287880708038</c:v>
                </c:pt>
                <c:pt idx="17">
                  <c:v>-47.634825065032437</c:v>
                </c:pt>
                <c:pt idx="18">
                  <c:v>-47.682026510703707</c:v>
                </c:pt>
                <c:pt idx="19">
                  <c:v>-47.471186571409305</c:v>
                </c:pt>
                <c:pt idx="20">
                  <c:v>-47.776313683155486</c:v>
                </c:pt>
                <c:pt idx="21">
                  <c:v>-47.544149508719933</c:v>
                </c:pt>
                <c:pt idx="22">
                  <c:v>-47.334165747775181</c:v>
                </c:pt>
                <c:pt idx="23">
                  <c:v>-47.223823515018466</c:v>
                </c:pt>
                <c:pt idx="24">
                  <c:v>-47.12919161361917</c:v>
                </c:pt>
                <c:pt idx="25">
                  <c:v>-46.946026646074934</c:v>
                </c:pt>
                <c:pt idx="26">
                  <c:v>-47.063821453388705</c:v>
                </c:pt>
                <c:pt idx="27">
                  <c:v>-47.3471949155606</c:v>
                </c:pt>
                <c:pt idx="28">
                  <c:v>-47.650673313982217</c:v>
                </c:pt>
              </c:numCache>
            </c:numRef>
          </c:val>
          <c:smooth val="0"/>
          <c:extLst>
            <c:ext xmlns:c16="http://schemas.microsoft.com/office/drawing/2014/chart" uri="{C3380CC4-5D6E-409C-BE32-E72D297353CC}">
              <c16:uniqueId val="{00000004-34AB-4CFA-ADD1-E33AD3F910B8}"/>
            </c:ext>
          </c:extLst>
        </c:ser>
        <c:dLbls>
          <c:showLegendKey val="0"/>
          <c:showVal val="0"/>
          <c:showCatName val="0"/>
          <c:showSerName val="0"/>
          <c:showPercent val="0"/>
          <c:showBubbleSize val="0"/>
        </c:dLbls>
        <c:marker val="1"/>
        <c:smooth val="0"/>
        <c:axId val="609987200"/>
        <c:axId val="609991464"/>
      </c:lineChart>
      <c:catAx>
        <c:axId val="60998720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9991464"/>
        <c:crosses val="autoZero"/>
        <c:auto val="1"/>
        <c:lblAlgn val="ctr"/>
        <c:lblOffset val="100"/>
        <c:noMultiLvlLbl val="0"/>
      </c:catAx>
      <c:valAx>
        <c:axId val="6099914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Mt</a:t>
                </a:r>
                <a:r>
                  <a:rPr lang="pl-PL" baseline="0"/>
                  <a:t> of  CO</a:t>
                </a:r>
                <a:r>
                  <a:rPr lang="pl-PL" baseline="-25000"/>
                  <a:t>2</a:t>
                </a:r>
                <a:endParaRPr lang="en-GB" baseline="-25000"/>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998720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4</xdr:col>
      <xdr:colOff>1186815</xdr:colOff>
      <xdr:row>35</xdr:row>
      <xdr:rowOff>97155</xdr:rowOff>
    </xdr:from>
    <xdr:to>
      <xdr:col>13</xdr:col>
      <xdr:colOff>106680</xdr:colOff>
      <xdr:row>57</xdr:row>
      <xdr:rowOff>175260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565728</xdr:colOff>
      <xdr:row>103</xdr:row>
      <xdr:rowOff>105642</xdr:rowOff>
    </xdr:from>
    <xdr:to>
      <xdr:col>14</xdr:col>
      <xdr:colOff>193965</xdr:colOff>
      <xdr:row>145</xdr:row>
      <xdr:rowOff>69273</xdr:rowOff>
    </xdr:to>
    <xdr:graphicFrame macro="">
      <xdr:nvGraphicFramePr>
        <xdr:cNvPr id="2" name="Chart 1">
          <a:extLst>
            <a:ext uri="{FF2B5EF4-FFF2-40B4-BE49-F238E27FC236}">
              <a16:creationId xmlns:a16="http://schemas.microsoft.com/office/drawing/2014/main" id="{BD24672D-0096-464A-B926-D1902F553FF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200972</xdr:colOff>
      <xdr:row>100</xdr:row>
      <xdr:rowOff>53560</xdr:rowOff>
    </xdr:from>
    <xdr:to>
      <xdr:col>15</xdr:col>
      <xdr:colOff>444088</xdr:colOff>
      <xdr:row>148</xdr:row>
      <xdr:rowOff>51955</xdr:rowOff>
    </xdr:to>
    <xdr:graphicFrame macro="">
      <xdr:nvGraphicFramePr>
        <xdr:cNvPr id="2" name="Chart 1">
          <a:extLst>
            <a:ext uri="{FF2B5EF4-FFF2-40B4-BE49-F238E27FC236}">
              <a16:creationId xmlns:a16="http://schemas.microsoft.com/office/drawing/2014/main" id="{219198E0-AEEE-431F-8CCC-DBEA1818F43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769710</xdr:colOff>
      <xdr:row>103</xdr:row>
      <xdr:rowOff>97745</xdr:rowOff>
    </xdr:from>
    <xdr:to>
      <xdr:col>16</xdr:col>
      <xdr:colOff>381001</xdr:colOff>
      <xdr:row>150</xdr:row>
      <xdr:rowOff>56469</xdr:rowOff>
    </xdr:to>
    <xdr:graphicFrame macro="">
      <xdr:nvGraphicFramePr>
        <xdr:cNvPr id="2" name="Chart 1">
          <a:extLst>
            <a:ext uri="{FF2B5EF4-FFF2-40B4-BE49-F238E27FC236}">
              <a16:creationId xmlns:a16="http://schemas.microsoft.com/office/drawing/2014/main" id="{EE8C05AD-9D24-4663-B96B-3A94509E60E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45028</xdr:colOff>
      <xdr:row>148</xdr:row>
      <xdr:rowOff>86591</xdr:rowOff>
    </xdr:from>
    <xdr:to>
      <xdr:col>16</xdr:col>
      <xdr:colOff>281217</xdr:colOff>
      <xdr:row>196</xdr:row>
      <xdr:rowOff>50350</xdr:rowOff>
    </xdr:to>
    <xdr:graphicFrame macro="">
      <xdr:nvGraphicFramePr>
        <xdr:cNvPr id="3" name="Chart 1">
          <a:extLst>
            <a:ext uri="{FF2B5EF4-FFF2-40B4-BE49-F238E27FC236}">
              <a16:creationId xmlns:a16="http://schemas.microsoft.com/office/drawing/2014/main" id="{219198E0-AEEE-431F-8CCC-DBEA1818F4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131534</xdr:colOff>
      <xdr:row>106</xdr:row>
      <xdr:rowOff>42410</xdr:rowOff>
    </xdr:from>
    <xdr:to>
      <xdr:col>32</xdr:col>
      <xdr:colOff>95250</xdr:colOff>
      <xdr:row>157</xdr:row>
      <xdr:rowOff>40822</xdr:rowOff>
    </xdr:to>
    <xdr:graphicFrame macro="">
      <xdr:nvGraphicFramePr>
        <xdr:cNvPr id="2" name="Chart 1">
          <a:extLst>
            <a:ext uri="{FF2B5EF4-FFF2-40B4-BE49-F238E27FC236}">
              <a16:creationId xmlns:a16="http://schemas.microsoft.com/office/drawing/2014/main" id="{A4724129-D55A-4C61-875B-F4A6507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4889499</xdr:colOff>
      <xdr:row>106</xdr:row>
      <xdr:rowOff>92076</xdr:rowOff>
    </xdr:from>
    <xdr:to>
      <xdr:col>31</xdr:col>
      <xdr:colOff>333374</xdr:colOff>
      <xdr:row>153</xdr:row>
      <xdr:rowOff>71437</xdr:rowOff>
    </xdr:to>
    <xdr:graphicFrame macro="">
      <xdr:nvGraphicFramePr>
        <xdr:cNvPr id="2" name="Chart 1">
          <a:extLst>
            <a:ext uri="{FF2B5EF4-FFF2-40B4-BE49-F238E27FC236}">
              <a16:creationId xmlns:a16="http://schemas.microsoft.com/office/drawing/2014/main" id="{59FE312D-28EE-4C4F-BFCE-5DFE883F3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12</xdr:col>
      <xdr:colOff>23812</xdr:colOff>
      <xdr:row>105</xdr:row>
      <xdr:rowOff>11907</xdr:rowOff>
    </xdr:from>
    <xdr:to>
      <xdr:col>32</xdr:col>
      <xdr:colOff>261937</xdr:colOff>
      <xdr:row>159</xdr:row>
      <xdr:rowOff>71437</xdr:rowOff>
    </xdr:to>
    <xdr:graphicFrame macro="">
      <xdr:nvGraphicFramePr>
        <xdr:cNvPr id="2" name="Chart 1">
          <a:extLst>
            <a:ext uri="{FF2B5EF4-FFF2-40B4-BE49-F238E27FC236}">
              <a16:creationId xmlns:a16="http://schemas.microsoft.com/office/drawing/2014/main" id="{5B1FE0D1-6496-4048-9C7F-F362BCABEA4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tabSelected="1" workbookViewId="0">
      <selection activeCell="B15" sqref="B15"/>
    </sheetView>
  </sheetViews>
  <sheetFormatPr baseColWidth="10" defaultRowHeight="11.4" x14ac:dyDescent="0.2"/>
  <sheetData>
    <row r="1" spans="1:4" ht="18" x14ac:dyDescent="0.35">
      <c r="A1" s="150" t="s">
        <v>298</v>
      </c>
      <c r="B1" s="19"/>
      <c r="C1" s="19"/>
      <c r="D1" s="19"/>
    </row>
    <row r="3" spans="1:4" x14ac:dyDescent="0.2">
      <c r="A3" t="s">
        <v>299</v>
      </c>
    </row>
    <row r="5" spans="1:4" x14ac:dyDescent="0.2">
      <c r="A5" t="s">
        <v>300</v>
      </c>
      <c r="B5" t="s">
        <v>301</v>
      </c>
    </row>
    <row r="6" spans="1:4" x14ac:dyDescent="0.2">
      <c r="A6" t="s">
        <v>302</v>
      </c>
      <c r="B6" t="s">
        <v>303</v>
      </c>
    </row>
    <row r="7" spans="1:4" x14ac:dyDescent="0.2">
      <c r="A7" t="s">
        <v>304</v>
      </c>
      <c r="B7" t="s">
        <v>305</v>
      </c>
    </row>
    <row r="8" spans="1:4" x14ac:dyDescent="0.2">
      <c r="A8" t="s">
        <v>306</v>
      </c>
      <c r="B8" t="s">
        <v>307</v>
      </c>
    </row>
    <row r="9" spans="1:4" x14ac:dyDescent="0.2">
      <c r="A9" t="s">
        <v>308</v>
      </c>
      <c r="B9" t="s">
        <v>309</v>
      </c>
    </row>
    <row r="10" spans="1:4" x14ac:dyDescent="0.2">
      <c r="A10" t="s">
        <v>310</v>
      </c>
      <c r="B10" t="s">
        <v>314</v>
      </c>
    </row>
    <row r="11" spans="1:4" x14ac:dyDescent="0.2">
      <c r="A11" t="s">
        <v>315</v>
      </c>
      <c r="B11" t="s">
        <v>318</v>
      </c>
    </row>
    <row r="12" spans="1:4" x14ac:dyDescent="0.2">
      <c r="A12" t="s">
        <v>316</v>
      </c>
      <c r="B12" t="s">
        <v>319</v>
      </c>
    </row>
    <row r="13" spans="1:4" x14ac:dyDescent="0.2">
      <c r="A13" t="s">
        <v>317</v>
      </c>
      <c r="B13" t="s">
        <v>320</v>
      </c>
    </row>
    <row r="14" spans="1:4" x14ac:dyDescent="0.2">
      <c r="A14" t="s">
        <v>321</v>
      </c>
      <c r="B14" t="s">
        <v>322</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3"/>
  <sheetViews>
    <sheetView zoomScale="50" zoomScaleNormal="50" workbookViewId="0">
      <selection activeCell="AG1" sqref="AG1:AG1048576"/>
    </sheetView>
  </sheetViews>
  <sheetFormatPr baseColWidth="10" defaultColWidth="8.69921875" defaultRowHeight="11.4" x14ac:dyDescent="0.2"/>
  <cols>
    <col min="1" max="1" width="15.69921875" customWidth="1"/>
    <col min="2" max="31" width="12.19921875" customWidth="1"/>
  </cols>
  <sheetData>
    <row r="1" spans="1:33" ht="14.4" x14ac:dyDescent="0.3">
      <c r="A1" s="2" t="s">
        <v>30</v>
      </c>
    </row>
    <row r="3" spans="1:33" x14ac:dyDescent="0.2">
      <c r="A3" t="s">
        <v>140</v>
      </c>
    </row>
    <row r="4" spans="1:33" x14ac:dyDescent="0.2">
      <c r="A4" t="s">
        <v>32</v>
      </c>
      <c r="B4" t="s">
        <v>33</v>
      </c>
    </row>
    <row r="5" spans="1:33" x14ac:dyDescent="0.2">
      <c r="A5" t="s">
        <v>34</v>
      </c>
      <c r="B5" t="s">
        <v>141</v>
      </c>
    </row>
    <row r="6" spans="1:33" x14ac:dyDescent="0.2">
      <c r="A6" t="s">
        <v>36</v>
      </c>
      <c r="B6" t="s">
        <v>142</v>
      </c>
    </row>
    <row r="8" spans="1:33" s="2" customFormat="1" ht="14.4" x14ac:dyDescent="0.3">
      <c r="A8" s="2" t="s">
        <v>38</v>
      </c>
      <c r="B8" s="2" t="s">
        <v>39</v>
      </c>
      <c r="C8" s="2" t="s">
        <v>40</v>
      </c>
      <c r="D8" s="2" t="s">
        <v>41</v>
      </c>
      <c r="E8" s="2" t="s">
        <v>42</v>
      </c>
      <c r="F8" s="2" t="s">
        <v>43</v>
      </c>
      <c r="G8" s="2" t="s">
        <v>44</v>
      </c>
      <c r="H8" s="2" t="s">
        <v>45</v>
      </c>
      <c r="I8" s="2" t="s">
        <v>46</v>
      </c>
      <c r="J8" s="2" t="s">
        <v>47</v>
      </c>
      <c r="K8" s="2" t="s">
        <v>48</v>
      </c>
      <c r="L8" s="2" t="s">
        <v>49</v>
      </c>
      <c r="M8" s="2" t="s">
        <v>50</v>
      </c>
      <c r="N8" s="2" t="s">
        <v>51</v>
      </c>
      <c r="O8" s="2" t="s">
        <v>52</v>
      </c>
      <c r="P8" s="2" t="s">
        <v>53</v>
      </c>
      <c r="Q8" s="2" t="s">
        <v>54</v>
      </c>
      <c r="R8" s="2" t="s">
        <v>55</v>
      </c>
      <c r="S8" s="2" t="s">
        <v>56</v>
      </c>
      <c r="T8" s="2" t="s">
        <v>57</v>
      </c>
      <c r="U8" s="2" t="s">
        <v>58</v>
      </c>
      <c r="V8" s="2" t="s">
        <v>59</v>
      </c>
      <c r="W8" s="2" t="s">
        <v>60</v>
      </c>
      <c r="X8" s="2" t="s">
        <v>61</v>
      </c>
      <c r="Y8" s="2" t="s">
        <v>62</v>
      </c>
      <c r="Z8" s="2" t="s">
        <v>63</v>
      </c>
      <c r="AA8" s="2" t="s">
        <v>64</v>
      </c>
      <c r="AB8" s="2" t="s">
        <v>65</v>
      </c>
      <c r="AC8" s="2" t="s">
        <v>66</v>
      </c>
      <c r="AD8" s="2" t="s">
        <v>67</v>
      </c>
      <c r="AE8" s="2" t="s">
        <v>68</v>
      </c>
    </row>
    <row r="9" spans="1:33" hidden="1" x14ac:dyDescent="0.2">
      <c r="A9" t="s">
        <v>69</v>
      </c>
      <c r="B9" s="3">
        <v>-244.38716268273149</v>
      </c>
      <c r="C9" s="3">
        <v>-244.38716268273149</v>
      </c>
      <c r="D9" s="3">
        <v>-244.38716268273149</v>
      </c>
      <c r="E9" s="3">
        <v>-244.38716268273149</v>
      </c>
      <c r="F9" s="3">
        <v>-244.38716268273149</v>
      </c>
      <c r="G9" s="3">
        <v>-244.38716268273149</v>
      </c>
      <c r="H9" s="3">
        <v>-244.38716268273149</v>
      </c>
      <c r="I9" s="3">
        <v>-244.38716268273149</v>
      </c>
      <c r="J9" s="3">
        <v>-244.38716268273149</v>
      </c>
      <c r="K9" s="3">
        <v>-244.38716268273149</v>
      </c>
      <c r="L9" s="3">
        <v>-244.38716268273149</v>
      </c>
      <c r="M9" s="3">
        <v>-244.38716268273149</v>
      </c>
      <c r="N9" s="3">
        <v>-244.38716268273149</v>
      </c>
      <c r="O9" s="3">
        <v>-244.38716268273149</v>
      </c>
      <c r="P9" s="3">
        <v>-244.38716268273149</v>
      </c>
      <c r="Q9" s="3">
        <v>-244.38716268273149</v>
      </c>
      <c r="R9" s="3">
        <v>-244.38716268273149</v>
      </c>
      <c r="S9" s="3">
        <v>-244.38716268273149</v>
      </c>
      <c r="T9" s="3">
        <v>-244.38716268273149</v>
      </c>
      <c r="U9" s="3">
        <v>-244.38716268273149</v>
      </c>
      <c r="V9" s="3">
        <v>-244.38716268273149</v>
      </c>
      <c r="W9" s="3">
        <v>-244.38716268273149</v>
      </c>
      <c r="X9" s="3">
        <v>-244.38716268273149</v>
      </c>
      <c r="Y9" s="3">
        <v>-244.38716268273149</v>
      </c>
      <c r="Z9" s="3">
        <v>-244.38716268273149</v>
      </c>
      <c r="AA9" s="3">
        <v>-244.38716268273149</v>
      </c>
      <c r="AB9" s="3">
        <v>-244.38716268273149</v>
      </c>
      <c r="AC9" s="3">
        <v>-244.38716268273149</v>
      </c>
      <c r="AD9" s="3">
        <v>-244.38716268273149</v>
      </c>
      <c r="AE9" s="3">
        <v>-244.38716268273149</v>
      </c>
    </row>
    <row r="10" spans="1:33" x14ac:dyDescent="0.2">
      <c r="A10" t="s">
        <v>70</v>
      </c>
      <c r="B10" s="3">
        <v>-82.936689600000008</v>
      </c>
      <c r="C10" s="3">
        <v>-82.936689600000008</v>
      </c>
      <c r="D10" s="3">
        <v>-82.936689600000008</v>
      </c>
      <c r="E10" s="3">
        <v>-82.936689600000008</v>
      </c>
      <c r="F10" s="3">
        <v>-82.936689600000008</v>
      </c>
      <c r="G10" s="3">
        <v>-82.936689600000008</v>
      </c>
      <c r="H10" s="3">
        <v>-82.936689600000008</v>
      </c>
      <c r="I10" s="3">
        <v>-82.936689600000008</v>
      </c>
      <c r="J10" s="3">
        <v>-82.936689600000008</v>
      </c>
      <c r="K10" s="3">
        <v>-82.936689600000008</v>
      </c>
      <c r="L10" s="3">
        <v>-82.936689600000008</v>
      </c>
      <c r="M10" s="3">
        <v>-82.936689600000008</v>
      </c>
      <c r="N10" s="3">
        <v>-82.936689600000008</v>
      </c>
      <c r="O10" s="3">
        <v>-82.936689600000008</v>
      </c>
      <c r="P10" s="3">
        <v>-82.936689600000008</v>
      </c>
      <c r="Q10" s="3">
        <v>-82.936689600000008</v>
      </c>
      <c r="R10" s="3">
        <v>-82.936689600000008</v>
      </c>
      <c r="S10" s="3">
        <v>-82.936689600000008</v>
      </c>
      <c r="T10" s="3">
        <v>-82.936689600000008</v>
      </c>
      <c r="U10" s="3">
        <v>-82.936689600000008</v>
      </c>
      <c r="V10" s="3">
        <v>-82.936689600000008</v>
      </c>
      <c r="W10" s="3">
        <v>-82.936689600000008</v>
      </c>
      <c r="X10" s="3">
        <v>-82.936689600000008</v>
      </c>
      <c r="Y10" s="3">
        <v>-82.936689600000008</v>
      </c>
      <c r="Z10" s="3">
        <v>-82.936689600000008</v>
      </c>
      <c r="AA10" s="3">
        <v>-82.936689600000008</v>
      </c>
      <c r="AB10" s="3">
        <v>-82.936689600000008</v>
      </c>
      <c r="AC10" s="3">
        <v>-82.936689600000008</v>
      </c>
      <c r="AD10" s="3">
        <v>-82.936689600000008</v>
      </c>
      <c r="AE10" s="3">
        <v>-82.936689600000008</v>
      </c>
      <c r="AG10" t="str">
        <f>LEFT(A10,3)</f>
        <v>AUT</v>
      </c>
    </row>
    <row r="11" spans="1:33" hidden="1" x14ac:dyDescent="0.2">
      <c r="A11" t="s">
        <v>71</v>
      </c>
      <c r="B11" t="s">
        <v>143</v>
      </c>
      <c r="C11" t="s">
        <v>143</v>
      </c>
      <c r="D11" t="s">
        <v>143</v>
      </c>
      <c r="E11" t="s">
        <v>143</v>
      </c>
      <c r="F11" t="s">
        <v>143</v>
      </c>
      <c r="G11" t="s">
        <v>143</v>
      </c>
      <c r="H11" t="s">
        <v>143</v>
      </c>
      <c r="I11" t="s">
        <v>143</v>
      </c>
      <c r="J11" t="s">
        <v>143</v>
      </c>
      <c r="K11" t="s">
        <v>143</v>
      </c>
      <c r="L11" t="s">
        <v>143</v>
      </c>
      <c r="M11" t="s">
        <v>143</v>
      </c>
      <c r="N11" t="s">
        <v>143</v>
      </c>
      <c r="O11" t="s">
        <v>143</v>
      </c>
      <c r="P11" t="s">
        <v>143</v>
      </c>
      <c r="Q11" t="s">
        <v>143</v>
      </c>
      <c r="R11" t="s">
        <v>143</v>
      </c>
      <c r="S11" t="s">
        <v>143</v>
      </c>
      <c r="T11" t="s">
        <v>143</v>
      </c>
      <c r="U11" t="s">
        <v>143</v>
      </c>
      <c r="V11" t="s">
        <v>143</v>
      </c>
      <c r="W11" t="s">
        <v>143</v>
      </c>
      <c r="X11" t="s">
        <v>143</v>
      </c>
      <c r="Y11" t="s">
        <v>143</v>
      </c>
      <c r="Z11" t="s">
        <v>143</v>
      </c>
      <c r="AA11" t="s">
        <v>143</v>
      </c>
      <c r="AB11" t="s">
        <v>143</v>
      </c>
      <c r="AC11" t="s">
        <v>143</v>
      </c>
      <c r="AD11" t="s">
        <v>143</v>
      </c>
      <c r="AE11" t="s">
        <v>143</v>
      </c>
      <c r="AG11" t="str">
        <f t="shared" ref="AG11:AG59" si="0">LEFT(A11,3)</f>
        <v>BLR</v>
      </c>
    </row>
    <row r="12" spans="1:33" x14ac:dyDescent="0.2">
      <c r="A12" t="s">
        <v>132</v>
      </c>
      <c r="B12" s="3">
        <v>-1.5525</v>
      </c>
      <c r="C12" s="3">
        <v>-1.5525</v>
      </c>
      <c r="D12" s="3">
        <v>-1.5525</v>
      </c>
      <c r="E12" s="3">
        <v>-1.5525</v>
      </c>
      <c r="F12" s="3">
        <v>-1.5525</v>
      </c>
      <c r="G12" s="3">
        <v>-1.5525</v>
      </c>
      <c r="H12" s="3">
        <v>-1.5525</v>
      </c>
      <c r="I12" s="3">
        <v>-1.5525</v>
      </c>
      <c r="J12" s="3">
        <v>-1.5525</v>
      </c>
      <c r="K12" s="3">
        <v>-1.5525</v>
      </c>
      <c r="L12" s="3">
        <v>-1.5525</v>
      </c>
      <c r="M12" s="3">
        <v>-1.5525</v>
      </c>
      <c r="N12" s="3">
        <v>-1.5525</v>
      </c>
      <c r="O12" s="3">
        <v>-1.5525</v>
      </c>
      <c r="P12" s="3">
        <v>-1.5525</v>
      </c>
      <c r="Q12" s="3">
        <v>-1.5525</v>
      </c>
      <c r="R12" s="3">
        <v>-1.5525</v>
      </c>
      <c r="S12" s="3">
        <v>-1.5525</v>
      </c>
      <c r="T12" s="3">
        <v>-1.5525</v>
      </c>
      <c r="U12" s="3">
        <v>-1.5525</v>
      </c>
      <c r="V12" s="3">
        <v>-1.5525</v>
      </c>
      <c r="W12" s="3">
        <v>-1.5525</v>
      </c>
      <c r="X12" s="3">
        <v>-1.5525</v>
      </c>
      <c r="Y12" s="3">
        <v>-1.5525</v>
      </c>
      <c r="Z12" s="3">
        <v>-1.5525</v>
      </c>
      <c r="AA12" s="3">
        <v>-1.5525</v>
      </c>
      <c r="AB12" s="3">
        <v>-1.5525</v>
      </c>
      <c r="AC12" s="3">
        <v>-1.5525</v>
      </c>
      <c r="AD12" s="3">
        <v>-1.5525</v>
      </c>
      <c r="AE12" s="3">
        <v>-1.5525</v>
      </c>
      <c r="AG12" t="str">
        <f t="shared" si="0"/>
        <v>BEL</v>
      </c>
    </row>
    <row r="13" spans="1:33" x14ac:dyDescent="0.2">
      <c r="A13" t="s">
        <v>74</v>
      </c>
      <c r="B13" t="s">
        <v>1</v>
      </c>
      <c r="C13" t="s">
        <v>1</v>
      </c>
      <c r="D13" t="s">
        <v>1</v>
      </c>
      <c r="E13" t="s">
        <v>1</v>
      </c>
      <c r="F13" t="s">
        <v>1</v>
      </c>
      <c r="G13" t="s">
        <v>1</v>
      </c>
      <c r="H13" t="s">
        <v>1</v>
      </c>
      <c r="I13" t="s">
        <v>1</v>
      </c>
      <c r="J13" t="s">
        <v>1</v>
      </c>
      <c r="K13" t="s">
        <v>1</v>
      </c>
      <c r="L13" t="s">
        <v>1</v>
      </c>
      <c r="M13" t="s">
        <v>1</v>
      </c>
      <c r="N13" t="s">
        <v>1</v>
      </c>
      <c r="O13" t="s">
        <v>1</v>
      </c>
      <c r="P13" t="s">
        <v>1</v>
      </c>
      <c r="Q13" t="s">
        <v>1</v>
      </c>
      <c r="R13" t="s">
        <v>1</v>
      </c>
      <c r="S13" t="s">
        <v>1</v>
      </c>
      <c r="T13" t="s">
        <v>1</v>
      </c>
      <c r="U13" t="s">
        <v>1</v>
      </c>
      <c r="V13" t="s">
        <v>1</v>
      </c>
      <c r="W13" t="s">
        <v>1</v>
      </c>
      <c r="X13" t="s">
        <v>1</v>
      </c>
      <c r="Y13" t="s">
        <v>1</v>
      </c>
      <c r="Z13" t="s">
        <v>1</v>
      </c>
      <c r="AA13" t="s">
        <v>1</v>
      </c>
      <c r="AB13" t="s">
        <v>1</v>
      </c>
      <c r="AC13" t="s">
        <v>1</v>
      </c>
      <c r="AD13" t="s">
        <v>1</v>
      </c>
      <c r="AE13" t="s">
        <v>1</v>
      </c>
      <c r="AG13" t="str">
        <f t="shared" si="0"/>
        <v>BGR</v>
      </c>
    </row>
    <row r="14" spans="1:33" hidden="1" x14ac:dyDescent="0.2">
      <c r="A14" t="s">
        <v>75</v>
      </c>
      <c r="B14" t="s">
        <v>139</v>
      </c>
      <c r="C14" t="s">
        <v>139</v>
      </c>
      <c r="D14" t="s">
        <v>139</v>
      </c>
      <c r="E14" t="s">
        <v>139</v>
      </c>
      <c r="F14" t="s">
        <v>139</v>
      </c>
      <c r="G14" t="s">
        <v>139</v>
      </c>
      <c r="H14" t="s">
        <v>139</v>
      </c>
      <c r="I14" t="s">
        <v>139</v>
      </c>
      <c r="J14" t="s">
        <v>139</v>
      </c>
      <c r="K14" t="s">
        <v>139</v>
      </c>
      <c r="L14" t="s">
        <v>139</v>
      </c>
      <c r="M14" t="s">
        <v>139</v>
      </c>
      <c r="N14" t="s">
        <v>139</v>
      </c>
      <c r="O14" t="s">
        <v>139</v>
      </c>
      <c r="P14" t="s">
        <v>139</v>
      </c>
      <c r="Q14" t="s">
        <v>139</v>
      </c>
      <c r="R14" t="s">
        <v>139</v>
      </c>
      <c r="S14" t="s">
        <v>139</v>
      </c>
      <c r="T14" t="s">
        <v>139</v>
      </c>
      <c r="U14" t="s">
        <v>139</v>
      </c>
      <c r="V14" t="s">
        <v>139</v>
      </c>
      <c r="W14" t="s">
        <v>139</v>
      </c>
      <c r="X14" t="s">
        <v>139</v>
      </c>
      <c r="Y14" t="s">
        <v>139</v>
      </c>
      <c r="Z14" t="s">
        <v>139</v>
      </c>
      <c r="AA14" t="s">
        <v>139</v>
      </c>
      <c r="AB14" t="s">
        <v>139</v>
      </c>
      <c r="AC14" t="s">
        <v>139</v>
      </c>
      <c r="AD14" t="s">
        <v>139</v>
      </c>
      <c r="AE14" t="s">
        <v>139</v>
      </c>
      <c r="AG14" t="str">
        <f t="shared" si="0"/>
        <v>CAN</v>
      </c>
    </row>
    <row r="15" spans="1:33" x14ac:dyDescent="0.2">
      <c r="A15" t="s">
        <v>76</v>
      </c>
      <c r="B15" s="3">
        <v>-0.56440007303999995</v>
      </c>
      <c r="C15" s="3">
        <v>-0.56440007303999995</v>
      </c>
      <c r="D15" s="3">
        <v>-0.56440007303999995</v>
      </c>
      <c r="E15" s="3">
        <v>-0.56440007303999995</v>
      </c>
      <c r="F15" s="3">
        <v>-0.56440007303999995</v>
      </c>
      <c r="G15" s="3">
        <v>-0.56440007303999995</v>
      </c>
      <c r="H15" s="3">
        <v>-0.56440007303999995</v>
      </c>
      <c r="I15" s="3">
        <v>-0.56440007303999995</v>
      </c>
      <c r="J15" s="3">
        <v>-0.56440007303999995</v>
      </c>
      <c r="K15" s="3">
        <v>-0.56440007303999995</v>
      </c>
      <c r="L15" s="3">
        <v>-0.56440007303999995</v>
      </c>
      <c r="M15" s="3">
        <v>-0.56440007303999995</v>
      </c>
      <c r="N15" s="3">
        <v>-0.56440007303999995</v>
      </c>
      <c r="O15" s="3">
        <v>-0.56440007303999995</v>
      </c>
      <c r="P15" s="3">
        <v>-0.56440007303999995</v>
      </c>
      <c r="Q15" s="3">
        <v>-0.56440007303999995</v>
      </c>
      <c r="R15" s="3">
        <v>-0.56440007303999995</v>
      </c>
      <c r="S15" s="3">
        <v>-0.56440007303999995</v>
      </c>
      <c r="T15" s="3">
        <v>-0.56440007303999995</v>
      </c>
      <c r="U15" s="3">
        <v>-0.56440007303999995</v>
      </c>
      <c r="V15" s="3">
        <v>-0.56440007303999995</v>
      </c>
      <c r="W15" s="3">
        <v>-0.56440007303999995</v>
      </c>
      <c r="X15" s="3">
        <v>-0.56440007303999995</v>
      </c>
      <c r="Y15" s="3">
        <v>-0.56440007303999995</v>
      </c>
      <c r="Z15" s="3">
        <v>-0.56440007303999995</v>
      </c>
      <c r="AA15" s="3">
        <v>-0.56440007303999995</v>
      </c>
      <c r="AB15" s="3">
        <v>-0.56440007303999995</v>
      </c>
      <c r="AC15" s="3">
        <v>-0.56440007303999995</v>
      </c>
      <c r="AD15" s="3">
        <v>-0.56440007303999995</v>
      </c>
      <c r="AE15" s="3">
        <v>-0.56440007303999995</v>
      </c>
      <c r="AG15" t="str">
        <f t="shared" si="0"/>
        <v>HRV</v>
      </c>
    </row>
    <row r="16" spans="1:33" x14ac:dyDescent="0.2">
      <c r="A16" t="s">
        <v>77</v>
      </c>
      <c r="B16" t="s">
        <v>1</v>
      </c>
      <c r="C16" t="s">
        <v>1</v>
      </c>
      <c r="D16" t="s">
        <v>1</v>
      </c>
      <c r="E16" t="s">
        <v>1</v>
      </c>
      <c r="F16" t="s">
        <v>1</v>
      </c>
      <c r="G16" t="s">
        <v>1</v>
      </c>
      <c r="H16" t="s">
        <v>1</v>
      </c>
      <c r="I16" t="s">
        <v>1</v>
      </c>
      <c r="J16" t="s">
        <v>1</v>
      </c>
      <c r="K16" t="s">
        <v>1</v>
      </c>
      <c r="L16" t="s">
        <v>1</v>
      </c>
      <c r="M16" t="s">
        <v>1</v>
      </c>
      <c r="N16" t="s">
        <v>1</v>
      </c>
      <c r="O16" t="s">
        <v>1</v>
      </c>
      <c r="P16" t="s">
        <v>1</v>
      </c>
      <c r="Q16" t="s">
        <v>1</v>
      </c>
      <c r="R16" t="s">
        <v>1</v>
      </c>
      <c r="S16" t="s">
        <v>1</v>
      </c>
      <c r="T16" t="s">
        <v>1</v>
      </c>
      <c r="U16" t="s">
        <v>1</v>
      </c>
      <c r="V16" t="s">
        <v>1</v>
      </c>
      <c r="W16" t="s">
        <v>1</v>
      </c>
      <c r="X16" t="s">
        <v>1</v>
      </c>
      <c r="Y16" t="s">
        <v>1</v>
      </c>
      <c r="Z16" t="s">
        <v>1</v>
      </c>
      <c r="AA16" t="s">
        <v>1</v>
      </c>
      <c r="AB16" t="s">
        <v>1</v>
      </c>
      <c r="AC16" t="s">
        <v>1</v>
      </c>
      <c r="AD16" t="s">
        <v>1</v>
      </c>
      <c r="AE16" t="s">
        <v>1</v>
      </c>
      <c r="AG16" t="str">
        <f t="shared" si="0"/>
        <v>CYP</v>
      </c>
    </row>
    <row r="17" spans="1:33" x14ac:dyDescent="0.2">
      <c r="A17" t="s">
        <v>78</v>
      </c>
      <c r="B17" t="s">
        <v>1</v>
      </c>
      <c r="C17" t="s">
        <v>1</v>
      </c>
      <c r="D17" t="s">
        <v>1</v>
      </c>
      <c r="E17" t="s">
        <v>1</v>
      </c>
      <c r="F17" t="s">
        <v>1</v>
      </c>
      <c r="G17" t="s">
        <v>1</v>
      </c>
      <c r="H17" t="s">
        <v>1</v>
      </c>
      <c r="I17" t="s">
        <v>1</v>
      </c>
      <c r="J17" t="s">
        <v>1</v>
      </c>
      <c r="K17" t="s">
        <v>1</v>
      </c>
      <c r="L17" t="s">
        <v>1</v>
      </c>
      <c r="M17" t="s">
        <v>1</v>
      </c>
      <c r="N17" t="s">
        <v>1</v>
      </c>
      <c r="O17" t="s">
        <v>1</v>
      </c>
      <c r="P17" t="s">
        <v>1</v>
      </c>
      <c r="Q17" t="s">
        <v>1</v>
      </c>
      <c r="R17" t="s">
        <v>1</v>
      </c>
      <c r="S17" t="s">
        <v>1</v>
      </c>
      <c r="T17" t="s">
        <v>1</v>
      </c>
      <c r="U17" t="s">
        <v>1</v>
      </c>
      <c r="V17" t="s">
        <v>1</v>
      </c>
      <c r="W17" t="s">
        <v>1</v>
      </c>
      <c r="X17" t="s">
        <v>1</v>
      </c>
      <c r="Y17" t="s">
        <v>1</v>
      </c>
      <c r="Z17" t="s">
        <v>1</v>
      </c>
      <c r="AA17" t="s">
        <v>1</v>
      </c>
      <c r="AB17" t="s">
        <v>1</v>
      </c>
      <c r="AC17" t="s">
        <v>1</v>
      </c>
      <c r="AD17" t="s">
        <v>1</v>
      </c>
      <c r="AE17" t="s">
        <v>1</v>
      </c>
      <c r="AG17" t="str">
        <f t="shared" si="0"/>
        <v>CZE</v>
      </c>
    </row>
    <row r="18" spans="1:33" x14ac:dyDescent="0.2">
      <c r="A18" t="s">
        <v>79</v>
      </c>
      <c r="B18" s="3">
        <v>-387.691309341161</v>
      </c>
      <c r="C18" s="3">
        <v>-387.691309341161</v>
      </c>
      <c r="D18" s="3">
        <v>-383.76256444232303</v>
      </c>
      <c r="E18" s="3">
        <v>-379.83381953348402</v>
      </c>
      <c r="F18" s="3">
        <v>-375.90507462464501</v>
      </c>
      <c r="G18" s="3">
        <v>-371.97632972580999</v>
      </c>
      <c r="H18" s="3">
        <v>-368.04758481697002</v>
      </c>
      <c r="I18" s="3">
        <v>-364.11883990812998</v>
      </c>
      <c r="J18" s="3">
        <v>-360.19009500929002</v>
      </c>
      <c r="K18" s="3">
        <v>-356.26135010044999</v>
      </c>
      <c r="L18" s="3">
        <v>-352.33260519161001</v>
      </c>
      <c r="M18" s="3">
        <v>-348.40386029276999</v>
      </c>
      <c r="N18" s="3">
        <v>-344.47511538394002</v>
      </c>
      <c r="O18" s="3">
        <v>-340.56179861010003</v>
      </c>
      <c r="P18" s="3">
        <v>-336.63214432626</v>
      </c>
      <c r="Q18" s="3">
        <v>-332.69964629242003</v>
      </c>
      <c r="R18" s="3">
        <v>-328.77348264118001</v>
      </c>
      <c r="S18" s="3">
        <v>-324.84891272993002</v>
      </c>
      <c r="T18" s="3">
        <v>-320.91576782868998</v>
      </c>
      <c r="U18" s="3">
        <v>-316.98574792744</v>
      </c>
      <c r="V18" s="3">
        <v>-313.07827489120001</v>
      </c>
      <c r="W18" s="3">
        <v>-309.13423936110001</v>
      </c>
      <c r="X18" s="3">
        <v>-301.92191368099998</v>
      </c>
      <c r="Y18" s="3">
        <v>-301.9261674613</v>
      </c>
      <c r="Z18" s="3">
        <v>-313.77639483640002</v>
      </c>
      <c r="AA18" s="3">
        <v>-305.46178032199998</v>
      </c>
      <c r="AB18" s="3">
        <v>-292.02423937240002</v>
      </c>
      <c r="AC18" s="3">
        <v>-305.50266593489999</v>
      </c>
      <c r="AD18" s="3">
        <v>-324.13049457220001</v>
      </c>
      <c r="AE18" s="3">
        <v>-332.8664166227</v>
      </c>
      <c r="AG18" t="str">
        <f t="shared" si="0"/>
        <v>DNK</v>
      </c>
    </row>
    <row r="19" spans="1:33" hidden="1" x14ac:dyDescent="0.2">
      <c r="A19" t="s">
        <v>80</v>
      </c>
      <c r="B19" s="3">
        <v>-387.691309341161</v>
      </c>
      <c r="C19" s="3">
        <v>-387.691309341161</v>
      </c>
      <c r="D19" s="3">
        <v>-383.76256444232303</v>
      </c>
      <c r="E19" s="3">
        <v>-379.83381953348402</v>
      </c>
      <c r="F19" s="3">
        <v>-375.90507462464501</v>
      </c>
      <c r="G19" s="3">
        <v>-371.97632972580999</v>
      </c>
      <c r="H19" s="3">
        <v>-368.04758481697002</v>
      </c>
      <c r="I19" s="3">
        <v>-364.11883990812998</v>
      </c>
      <c r="J19" s="3">
        <v>-360.19009500929002</v>
      </c>
      <c r="K19" s="3">
        <v>-356.26135010044999</v>
      </c>
      <c r="L19" s="3">
        <v>-352.33260519161001</v>
      </c>
      <c r="M19" s="3">
        <v>-348.40386029276999</v>
      </c>
      <c r="N19" s="3">
        <v>-344.47511538394002</v>
      </c>
      <c r="O19" s="3">
        <v>-340.56179861010003</v>
      </c>
      <c r="P19" s="3">
        <v>-336.63214432626</v>
      </c>
      <c r="Q19" s="3">
        <v>-332.69964629242003</v>
      </c>
      <c r="R19" s="3">
        <v>-328.77348264118001</v>
      </c>
      <c r="S19" s="3">
        <v>-324.84891272993002</v>
      </c>
      <c r="T19" s="3">
        <v>-320.91576782868998</v>
      </c>
      <c r="U19" s="3">
        <v>-316.98574792744</v>
      </c>
      <c r="V19" s="3">
        <v>-313.07827489120001</v>
      </c>
      <c r="W19" s="3">
        <v>-309.13423936110001</v>
      </c>
      <c r="X19" s="3">
        <v>-301.92191368099998</v>
      </c>
      <c r="Y19" s="3">
        <v>-301.9261674613</v>
      </c>
      <c r="Z19" s="3">
        <v>-313.77639483640002</v>
      </c>
      <c r="AA19" s="3">
        <v>-305.46178032199998</v>
      </c>
      <c r="AB19" s="3">
        <v>-292.02423937240002</v>
      </c>
      <c r="AC19" s="3">
        <v>-305.50266593489999</v>
      </c>
      <c r="AD19" s="3">
        <v>-324.13049457220001</v>
      </c>
      <c r="AE19" s="3">
        <v>-332.8664166227</v>
      </c>
      <c r="AG19" t="str">
        <f t="shared" si="0"/>
        <v>DKE</v>
      </c>
    </row>
    <row r="20" spans="1:33" hidden="1" x14ac:dyDescent="0.2">
      <c r="A20" t="s">
        <v>81</v>
      </c>
      <c r="B20" s="3">
        <v>-387.53807496616099</v>
      </c>
      <c r="C20" s="3">
        <v>-387.53807496616099</v>
      </c>
      <c r="D20" s="3">
        <v>-383.60122694232302</v>
      </c>
      <c r="E20" s="3">
        <v>-379.66437890848403</v>
      </c>
      <c r="F20" s="3">
        <v>-375.72753087464503</v>
      </c>
      <c r="G20" s="3">
        <v>-371.79068285081001</v>
      </c>
      <c r="H20" s="3">
        <v>-367.85383481696999</v>
      </c>
      <c r="I20" s="3">
        <v>-363.91698678313003</v>
      </c>
      <c r="J20" s="3">
        <v>-359.98013875929001</v>
      </c>
      <c r="K20" s="3">
        <v>-356.04329072544999</v>
      </c>
      <c r="L20" s="3">
        <v>-352.10644269161003</v>
      </c>
      <c r="M20" s="3">
        <v>-348.16959466777001</v>
      </c>
      <c r="N20" s="3">
        <v>-344.23274663394</v>
      </c>
      <c r="O20" s="3">
        <v>-340.29589861009998</v>
      </c>
      <c r="P20" s="3">
        <v>-336.35905057626002</v>
      </c>
      <c r="Q20" s="3">
        <v>-332.42220254242</v>
      </c>
      <c r="R20" s="3">
        <v>-328.48535451618</v>
      </c>
      <c r="S20" s="3">
        <v>-324.54850647992998</v>
      </c>
      <c r="T20" s="3">
        <v>-320.61165845368998</v>
      </c>
      <c r="U20" s="3">
        <v>-316.67481042743998</v>
      </c>
      <c r="V20" s="3">
        <v>-312.73796239120003</v>
      </c>
      <c r="W20" s="3">
        <v>-308.80111436110002</v>
      </c>
      <c r="X20" s="3">
        <v>-301.58731993100002</v>
      </c>
      <c r="Y20" s="3">
        <v>-301.59504246130001</v>
      </c>
      <c r="Z20" s="3">
        <v>-313.44236358640001</v>
      </c>
      <c r="AA20" s="3">
        <v>-305.12506157199999</v>
      </c>
      <c r="AB20" s="3">
        <v>-291.68189562240002</v>
      </c>
      <c r="AC20" s="3">
        <v>-305.15625968490002</v>
      </c>
      <c r="AD20" s="3">
        <v>-323.78049457219998</v>
      </c>
      <c r="AE20" s="3">
        <v>-332.51141662269998</v>
      </c>
      <c r="AG20" t="str">
        <f t="shared" si="0"/>
        <v>DNM</v>
      </c>
    </row>
    <row r="21" spans="1:33" ht="12" thickBot="1" x14ac:dyDescent="0.25">
      <c r="A21" t="s">
        <v>82</v>
      </c>
      <c r="B21" s="3">
        <v>-14.4019217656991</v>
      </c>
      <c r="C21" s="3">
        <v>-14.4019217656991</v>
      </c>
      <c r="D21" s="3">
        <v>-15.482658319571099</v>
      </c>
      <c r="E21" s="3">
        <v>-16.871643270953161</v>
      </c>
      <c r="F21" s="3">
        <v>-18.707361571227359</v>
      </c>
      <c r="G21" s="3">
        <v>-20.85742826901161</v>
      </c>
      <c r="H21" s="3">
        <v>-22.873691761815991</v>
      </c>
      <c r="I21" s="3">
        <v>-24.521515542444909</v>
      </c>
      <c r="J21" s="3">
        <v>-25.865345686357159</v>
      </c>
      <c r="K21" s="3">
        <v>-27.076790878887358</v>
      </c>
      <c r="L21" s="3">
        <v>-28.033454325015359</v>
      </c>
      <c r="M21" s="3">
        <v>-28.5726638466022</v>
      </c>
      <c r="N21" s="3">
        <v>-28.843046382580269</v>
      </c>
      <c r="O21" s="3">
        <v>-29.30580750665704</v>
      </c>
      <c r="P21" s="3">
        <v>-29.61339961089833</v>
      </c>
      <c r="Q21" s="3">
        <v>-30.165845686357159</v>
      </c>
      <c r="R21" s="3">
        <v>-30.885645686357162</v>
      </c>
      <c r="S21" s="3">
        <v>-32.019559202499742</v>
      </c>
      <c r="T21" s="3">
        <v>-33.213039369750192</v>
      </c>
      <c r="U21" s="3">
        <v>-34.217556833772129</v>
      </c>
      <c r="V21" s="3">
        <v>-34.850995756371738</v>
      </c>
      <c r="W21" s="3">
        <v>-35.484434678971347</v>
      </c>
      <c r="X21" s="3">
        <v>-35.319856880448512</v>
      </c>
      <c r="Y21" s="3">
        <v>-34.226356044196258</v>
      </c>
      <c r="Z21" s="3">
        <v>-32.813260781651479</v>
      </c>
      <c r="AA21" s="3">
        <v>-30.977542481377299</v>
      </c>
      <c r="AB21" s="3">
        <v>-28.868605137929421</v>
      </c>
      <c r="AC21" s="3">
        <v>-26.951619396971498</v>
      </c>
      <c r="AD21" s="3">
        <v>-25.437111454536389</v>
      </c>
      <c r="AE21" s="3">
        <v>-24.271981263947751</v>
      </c>
      <c r="AG21" t="str">
        <f t="shared" si="0"/>
        <v>EST</v>
      </c>
    </row>
    <row r="22" spans="1:33" ht="12" hidden="1" thickBot="1" x14ac:dyDescent="0.25">
      <c r="A22" t="s">
        <v>83</v>
      </c>
      <c r="B22" s="3">
        <v>-11526.424381160203</v>
      </c>
      <c r="C22" s="3">
        <v>-11526.424381160203</v>
      </c>
      <c r="D22" s="3">
        <v>-11467.773531520155</v>
      </c>
      <c r="E22" s="3">
        <v>-11487.143398156411</v>
      </c>
      <c r="F22" s="3">
        <v>-11428.432364665612</v>
      </c>
      <c r="G22" s="3">
        <v>-11414.239816067489</v>
      </c>
      <c r="H22" s="3">
        <v>-11377.686861482283</v>
      </c>
      <c r="I22" s="3">
        <v>-11358.3612646438</v>
      </c>
      <c r="J22" s="3">
        <v>-11373.998824639073</v>
      </c>
      <c r="K22" s="3">
        <v>-11332.295067110936</v>
      </c>
      <c r="L22" s="3">
        <v>-11358.956767559426</v>
      </c>
      <c r="M22" s="3">
        <v>-11637.872392279171</v>
      </c>
      <c r="N22" s="3">
        <v>-11589.346175942792</v>
      </c>
      <c r="O22" s="3">
        <v>-11539.422179205329</v>
      </c>
      <c r="P22" s="3">
        <v>-11477.859386514592</v>
      </c>
      <c r="Q22" s="3">
        <v>-11432.86612969264</v>
      </c>
      <c r="R22" s="3">
        <v>-11494.513544562955</v>
      </c>
      <c r="S22" s="3">
        <v>-11460.612965819697</v>
      </c>
      <c r="T22" s="3">
        <v>-11400.857007955403</v>
      </c>
      <c r="U22" s="3">
        <v>-11393.327894251863</v>
      </c>
      <c r="V22" s="3">
        <v>-11327.209446253652</v>
      </c>
      <c r="W22" s="3">
        <v>-11401.489469460166</v>
      </c>
      <c r="X22" s="3">
        <v>-11329.178735182741</v>
      </c>
      <c r="Y22" s="3">
        <v>-11262.915070390925</v>
      </c>
      <c r="Z22" s="3">
        <v>-11223.824240133501</v>
      </c>
      <c r="AA22" s="3">
        <v>-11189.922070268383</v>
      </c>
      <c r="AB22" s="3">
        <v>-11131.138100414291</v>
      </c>
      <c r="AC22" s="3">
        <v>-11154.488533267169</v>
      </c>
      <c r="AD22" s="3">
        <v>-11222.946881568336</v>
      </c>
      <c r="AE22" s="3">
        <v>-11297.501743636964</v>
      </c>
      <c r="AG22" t="str">
        <f t="shared" si="0"/>
        <v>EUA</v>
      </c>
    </row>
    <row r="23" spans="1:33" ht="16.8" thickBot="1" x14ac:dyDescent="0.35">
      <c r="A23" s="69" t="s">
        <v>179</v>
      </c>
      <c r="B23" s="70"/>
      <c r="C23" s="70">
        <f>(C24/1000*(44/12))-C58</f>
        <v>-47.35354288891029</v>
      </c>
      <c r="D23" s="70">
        <f t="shared" ref="D23:AE23" si="1">(D24/1000*(44/12))-D58</f>
        <v>-47.161145160131774</v>
      </c>
      <c r="E23" s="70">
        <f t="shared" si="1"/>
        <v>-47.254831714863215</v>
      </c>
      <c r="F23" s="70">
        <f t="shared" si="1"/>
        <v>-47.062234273789528</v>
      </c>
      <c r="G23" s="70">
        <f t="shared" si="1"/>
        <v>-47.03620208531531</v>
      </c>
      <c r="H23" s="70">
        <f t="shared" si="1"/>
        <v>-46.931347966897007</v>
      </c>
      <c r="I23" s="70">
        <f t="shared" si="1"/>
        <v>-46.888090059699792</v>
      </c>
      <c r="J23" s="70">
        <f t="shared" si="1"/>
        <v>-46.981986194195699</v>
      </c>
      <c r="K23" s="70">
        <f t="shared" si="1"/>
        <v>-46.87406027590945</v>
      </c>
      <c r="L23" s="70">
        <f t="shared" si="1"/>
        <v>-47.019973826535249</v>
      </c>
      <c r="M23" s="70">
        <f t="shared" si="1"/>
        <v>-48.101353145490613</v>
      </c>
      <c r="N23" s="70">
        <f t="shared" si="1"/>
        <v>-47.969488563914368</v>
      </c>
      <c r="O23" s="70">
        <f t="shared" si="1"/>
        <v>-47.844086109257582</v>
      </c>
      <c r="P23" s="70">
        <f t="shared" si="1"/>
        <v>-47.660718792149247</v>
      </c>
      <c r="Q23" s="70">
        <f t="shared" si="1"/>
        <v>-47.539167119057886</v>
      </c>
      <c r="R23" s="70">
        <f t="shared" si="1"/>
        <v>-47.81916583014727</v>
      </c>
      <c r="S23" s="70">
        <f t="shared" si="1"/>
        <v>-47.786287880708038</v>
      </c>
      <c r="T23" s="70">
        <f t="shared" si="1"/>
        <v>-47.634825065032437</v>
      </c>
      <c r="U23" s="70">
        <f t="shared" si="1"/>
        <v>-47.682026510703707</v>
      </c>
      <c r="V23" s="70">
        <f t="shared" si="1"/>
        <v>-47.471186571409305</v>
      </c>
      <c r="W23" s="70">
        <f t="shared" si="1"/>
        <v>-47.776313683155486</v>
      </c>
      <c r="X23" s="70">
        <f t="shared" si="1"/>
        <v>-47.544149508719933</v>
      </c>
      <c r="Y23" s="70">
        <f t="shared" si="1"/>
        <v>-47.334165747775181</v>
      </c>
      <c r="Z23" s="70">
        <f t="shared" si="1"/>
        <v>-47.223823515018466</v>
      </c>
      <c r="AA23" s="70">
        <f t="shared" si="1"/>
        <v>-47.12919161361917</v>
      </c>
      <c r="AB23" s="70">
        <f t="shared" si="1"/>
        <v>-46.946026646074934</v>
      </c>
      <c r="AC23" s="70">
        <f t="shared" si="1"/>
        <v>-47.063821453388705</v>
      </c>
      <c r="AD23" s="70">
        <f t="shared" si="1"/>
        <v>-47.3471949155606</v>
      </c>
      <c r="AE23" s="70">
        <f t="shared" si="1"/>
        <v>-47.650673313982217</v>
      </c>
      <c r="AG23" t="str">
        <f t="shared" si="0"/>
        <v xml:space="preserve">EU </v>
      </c>
    </row>
    <row r="24" spans="1:33" s="9" customFormat="1" x14ac:dyDescent="0.2">
      <c r="A24" s="9" t="s">
        <v>84</v>
      </c>
      <c r="B24" s="13">
        <v>-12962.956545075767</v>
      </c>
      <c r="C24" s="13">
        <v>-12962.956545075767</v>
      </c>
      <c r="D24" s="13">
        <v>-12910.620876236404</v>
      </c>
      <c r="E24" s="13">
        <v>-12936.308193808851</v>
      </c>
      <c r="F24" s="13">
        <v>-12883.918057979894</v>
      </c>
      <c r="G24" s="13">
        <v>-12876.954809223525</v>
      </c>
      <c r="H24" s="13">
        <v>-12848.494670482401</v>
      </c>
      <c r="I24" s="13">
        <v>-12836.833498437938</v>
      </c>
      <c r="J24" s="13">
        <v>-12862.577974127966</v>
      </c>
      <c r="K24" s="13">
        <v>-12833.280071786494</v>
      </c>
      <c r="L24" s="13">
        <v>-12873.211115511944</v>
      </c>
      <c r="M24" s="13">
        <v>-13168.26918696364</v>
      </c>
      <c r="N24" s="13">
        <v>-13132.442558270353</v>
      </c>
      <c r="O24" s="13">
        <v>-13098.378327827826</v>
      </c>
      <c r="P24" s="13">
        <v>-13048.371162025551</v>
      </c>
      <c r="Q24" s="13">
        <v>-13015.222808227909</v>
      </c>
      <c r="R24" s="13">
        <v>-13091.588195570468</v>
      </c>
      <c r="S24" s="13">
        <v>-13082.685498587041</v>
      </c>
      <c r="T24" s="13">
        <v>-13041.441474448242</v>
      </c>
      <c r="U24" s="13">
        <v>-13054.378612494953</v>
      </c>
      <c r="V24" s="13">
        <v>-12996.940827369204</v>
      </c>
      <c r="W24" s="13">
        <v>-13080.084889881568</v>
      </c>
      <c r="X24" s="13">
        <v>-13016.640335628457</v>
      </c>
      <c r="Y24" s="13">
        <v>-12959.244985054653</v>
      </c>
      <c r="Z24" s="13">
        <v>-12929.024596713953</v>
      </c>
      <c r="AA24" s="13">
        <v>-12903.088844198002</v>
      </c>
      <c r="AB24" s="13">
        <v>-12852.99832313116</v>
      </c>
      <c r="AC24" s="13">
        <v>-12885.044313161954</v>
      </c>
      <c r="AD24" s="13">
        <v>-12962.200320654058</v>
      </c>
      <c r="AE24" s="13">
        <v>-13045.454937577901</v>
      </c>
      <c r="AG24" t="str">
        <f t="shared" si="0"/>
        <v>EUC</v>
      </c>
    </row>
    <row r="25" spans="1:33" x14ac:dyDescent="0.2">
      <c r="A25" t="s">
        <v>85</v>
      </c>
      <c r="B25" s="3">
        <v>-299.53699999999998</v>
      </c>
      <c r="C25" s="3">
        <v>-299.53699999999998</v>
      </c>
      <c r="D25" s="3">
        <v>-287.21699999999998</v>
      </c>
      <c r="E25" s="3">
        <v>-277.15499999999997</v>
      </c>
      <c r="F25" s="3">
        <v>-268.822</v>
      </c>
      <c r="G25" s="3">
        <v>-260.95999999999998</v>
      </c>
      <c r="H25" s="3">
        <v>-255.374</v>
      </c>
      <c r="I25" s="3">
        <v>-251.72300000000001</v>
      </c>
      <c r="J25" s="3">
        <v>-248.15299999999999</v>
      </c>
      <c r="K25" s="3">
        <v>-245.136</v>
      </c>
      <c r="L25" s="3">
        <v>-243.988</v>
      </c>
      <c r="M25" s="3">
        <v>-242.952</v>
      </c>
      <c r="N25" s="3">
        <v>-240.81700000000001</v>
      </c>
      <c r="O25" s="3">
        <v>-239.95599999999999</v>
      </c>
      <c r="P25" s="3">
        <v>-240.65700000000001</v>
      </c>
      <c r="Q25" s="3">
        <v>-240.20599999999999</v>
      </c>
      <c r="R25" s="3">
        <v>-240.94</v>
      </c>
      <c r="S25" s="3">
        <v>-242.47300000000001</v>
      </c>
      <c r="T25" s="3">
        <v>-241.673</v>
      </c>
      <c r="U25" s="3">
        <v>-240.21199999999999</v>
      </c>
      <c r="V25" s="3">
        <v>-239.411</v>
      </c>
      <c r="W25" s="3">
        <v>-237.67599999999999</v>
      </c>
      <c r="X25" s="3">
        <v>-236.108</v>
      </c>
      <c r="Y25" s="3">
        <v>-236.083</v>
      </c>
      <c r="Z25" s="3">
        <v>-235.214</v>
      </c>
      <c r="AA25" s="3">
        <v>-234.63399999999999</v>
      </c>
      <c r="AB25" s="3">
        <v>-234.316</v>
      </c>
      <c r="AC25" s="3">
        <v>-234.315</v>
      </c>
      <c r="AD25" s="3">
        <v>-234.108</v>
      </c>
      <c r="AE25" s="3">
        <v>-234.17099999999999</v>
      </c>
      <c r="AG25" t="str">
        <f t="shared" si="0"/>
        <v>FIN</v>
      </c>
    </row>
    <row r="26" spans="1:33" x14ac:dyDescent="0.2">
      <c r="A26" t="s">
        <v>86</v>
      </c>
      <c r="B26" t="s">
        <v>133</v>
      </c>
      <c r="C26" t="s">
        <v>133</v>
      </c>
      <c r="D26" t="s">
        <v>133</v>
      </c>
      <c r="E26" t="s">
        <v>133</v>
      </c>
      <c r="F26" t="s">
        <v>133</v>
      </c>
      <c r="G26" t="s">
        <v>133</v>
      </c>
      <c r="H26" t="s">
        <v>133</v>
      </c>
      <c r="I26" t="s">
        <v>133</v>
      </c>
      <c r="J26" t="s">
        <v>133</v>
      </c>
      <c r="K26" t="s">
        <v>133</v>
      </c>
      <c r="L26" t="s">
        <v>133</v>
      </c>
      <c r="M26" t="s">
        <v>133</v>
      </c>
      <c r="N26" t="s">
        <v>133</v>
      </c>
      <c r="O26" t="s">
        <v>133</v>
      </c>
      <c r="P26" t="s">
        <v>133</v>
      </c>
      <c r="Q26" t="s">
        <v>133</v>
      </c>
      <c r="R26" t="s">
        <v>133</v>
      </c>
      <c r="S26" t="s">
        <v>133</v>
      </c>
      <c r="T26" t="s">
        <v>133</v>
      </c>
      <c r="U26" t="s">
        <v>133</v>
      </c>
      <c r="V26" t="s">
        <v>133</v>
      </c>
      <c r="W26" t="s">
        <v>133</v>
      </c>
      <c r="X26" t="s">
        <v>133</v>
      </c>
      <c r="Y26" t="s">
        <v>133</v>
      </c>
      <c r="Z26" t="s">
        <v>133</v>
      </c>
      <c r="AA26" t="s">
        <v>133</v>
      </c>
      <c r="AB26" t="s">
        <v>133</v>
      </c>
      <c r="AC26" t="s">
        <v>133</v>
      </c>
      <c r="AD26" t="s">
        <v>133</v>
      </c>
      <c r="AE26" t="s">
        <v>133</v>
      </c>
      <c r="AG26" t="str">
        <f t="shared" si="0"/>
        <v>FRA</v>
      </c>
    </row>
    <row r="27" spans="1:33" hidden="1" x14ac:dyDescent="0.2">
      <c r="A27" t="s">
        <v>87</v>
      </c>
      <c r="B27" t="s">
        <v>133</v>
      </c>
      <c r="C27" t="s">
        <v>133</v>
      </c>
      <c r="D27" t="s">
        <v>133</v>
      </c>
      <c r="E27" t="s">
        <v>133</v>
      </c>
      <c r="F27" t="s">
        <v>133</v>
      </c>
      <c r="G27" t="s">
        <v>133</v>
      </c>
      <c r="H27" t="s">
        <v>133</v>
      </c>
      <c r="I27" t="s">
        <v>133</v>
      </c>
      <c r="J27" t="s">
        <v>133</v>
      </c>
      <c r="K27" t="s">
        <v>133</v>
      </c>
      <c r="L27" t="s">
        <v>133</v>
      </c>
      <c r="M27" t="s">
        <v>133</v>
      </c>
      <c r="N27" t="s">
        <v>133</v>
      </c>
      <c r="O27" t="s">
        <v>133</v>
      </c>
      <c r="P27" t="s">
        <v>133</v>
      </c>
      <c r="Q27" t="s">
        <v>133</v>
      </c>
      <c r="R27" t="s">
        <v>133</v>
      </c>
      <c r="S27" t="s">
        <v>133</v>
      </c>
      <c r="T27" t="s">
        <v>133</v>
      </c>
      <c r="U27" t="s">
        <v>133</v>
      </c>
      <c r="V27" t="s">
        <v>133</v>
      </c>
      <c r="W27" t="s">
        <v>133</v>
      </c>
      <c r="X27" t="s">
        <v>133</v>
      </c>
      <c r="Y27" t="s">
        <v>133</v>
      </c>
      <c r="Z27" t="s">
        <v>133</v>
      </c>
      <c r="AA27" t="s">
        <v>133</v>
      </c>
      <c r="AB27" t="s">
        <v>133</v>
      </c>
      <c r="AC27" t="s">
        <v>133</v>
      </c>
      <c r="AD27" t="s">
        <v>133</v>
      </c>
      <c r="AE27" t="s">
        <v>133</v>
      </c>
      <c r="AG27" t="str">
        <f t="shared" si="0"/>
        <v>FRK</v>
      </c>
    </row>
    <row r="28" spans="1:33" x14ac:dyDescent="0.2">
      <c r="A28" t="s">
        <v>88</v>
      </c>
      <c r="B28" s="3">
        <v>-6843.6982962162992</v>
      </c>
      <c r="C28" s="3">
        <v>-6843.6982962162992</v>
      </c>
      <c r="D28" s="3">
        <v>-6854.7377951772605</v>
      </c>
      <c r="E28" s="3">
        <v>-6865.7554044916997</v>
      </c>
      <c r="F28" s="3">
        <v>-6876.80290002518</v>
      </c>
      <c r="G28" s="3">
        <v>-6887.8292024763095</v>
      </c>
      <c r="H28" s="3">
        <v>-6898.8190966592701</v>
      </c>
      <c r="I28" s="3">
        <v>-6909.90360332615</v>
      </c>
      <c r="J28" s="3">
        <v>-6920.8575034839005</v>
      </c>
      <c r="K28" s="3">
        <v>-6931.8114034080099</v>
      </c>
      <c r="L28" s="3">
        <v>-6942.8509018243903</v>
      </c>
      <c r="M28" s="3">
        <v>-6953.8862027162004</v>
      </c>
      <c r="N28" s="3">
        <v>-6928.6789013966199</v>
      </c>
      <c r="O28" s="3">
        <v>-6903.5665020457691</v>
      </c>
      <c r="P28" s="3">
        <v>-6878.3965040696303</v>
      </c>
      <c r="Q28" s="3">
        <v>-6853.141898825761</v>
      </c>
      <c r="R28" s="3">
        <v>-6827.9407026115896</v>
      </c>
      <c r="S28" s="3">
        <v>-6801.6003993108397</v>
      </c>
      <c r="T28" s="3">
        <v>-6775.2855004887897</v>
      </c>
      <c r="U28" s="3">
        <v>-6748.9303968488503</v>
      </c>
      <c r="V28" s="3">
        <v>-6707.6319019525899</v>
      </c>
      <c r="W28" s="3">
        <v>-6666.2911995527993</v>
      </c>
      <c r="X28" s="3">
        <v>-6624.905802411321</v>
      </c>
      <c r="Y28" s="3">
        <v>-6583.571297556231</v>
      </c>
      <c r="Z28" s="3">
        <v>-6570.3944029284803</v>
      </c>
      <c r="AA28" s="3">
        <v>-6557.1895003838399</v>
      </c>
      <c r="AB28" s="3">
        <v>-6544.0917005675401</v>
      </c>
      <c r="AC28" s="3">
        <v>-6530.86620342468</v>
      </c>
      <c r="AD28" s="3">
        <v>-6538.1334001120504</v>
      </c>
      <c r="AE28" s="3">
        <v>-6545.3810044750699</v>
      </c>
      <c r="AG28" t="str">
        <f t="shared" si="0"/>
        <v>DEU</v>
      </c>
    </row>
    <row r="29" spans="1:33" x14ac:dyDescent="0.2">
      <c r="A29" t="s">
        <v>89</v>
      </c>
      <c r="B29" t="s">
        <v>1</v>
      </c>
      <c r="C29" t="s">
        <v>1</v>
      </c>
      <c r="D29" t="s">
        <v>1</v>
      </c>
      <c r="E29" t="s">
        <v>1</v>
      </c>
      <c r="F29" t="s">
        <v>1</v>
      </c>
      <c r="G29" t="s">
        <v>1</v>
      </c>
      <c r="H29" t="s">
        <v>1</v>
      </c>
      <c r="I29" t="s">
        <v>1</v>
      </c>
      <c r="J29" t="s">
        <v>1</v>
      </c>
      <c r="K29" t="s">
        <v>1</v>
      </c>
      <c r="L29" t="s">
        <v>1</v>
      </c>
      <c r="M29" t="s">
        <v>1</v>
      </c>
      <c r="N29" t="s">
        <v>1</v>
      </c>
      <c r="O29" t="s">
        <v>1</v>
      </c>
      <c r="P29" t="s">
        <v>1</v>
      </c>
      <c r="Q29" t="s">
        <v>1</v>
      </c>
      <c r="R29" t="s">
        <v>1</v>
      </c>
      <c r="S29" t="s">
        <v>1</v>
      </c>
      <c r="T29" t="s">
        <v>1</v>
      </c>
      <c r="U29" t="s">
        <v>1</v>
      </c>
      <c r="V29" t="s">
        <v>1</v>
      </c>
      <c r="W29" t="s">
        <v>1</v>
      </c>
      <c r="X29" t="s">
        <v>1</v>
      </c>
      <c r="Y29" t="s">
        <v>1</v>
      </c>
      <c r="Z29" t="s">
        <v>1</v>
      </c>
      <c r="AA29" t="s">
        <v>1</v>
      </c>
      <c r="AB29" t="s">
        <v>1</v>
      </c>
      <c r="AC29" t="s">
        <v>1</v>
      </c>
      <c r="AD29" t="s">
        <v>1</v>
      </c>
      <c r="AE29" t="s">
        <v>1</v>
      </c>
      <c r="AG29" t="str">
        <f t="shared" si="0"/>
        <v>GRC</v>
      </c>
    </row>
    <row r="30" spans="1:33" x14ac:dyDescent="0.2">
      <c r="A30" t="s">
        <v>90</v>
      </c>
      <c r="B30" t="s">
        <v>1</v>
      </c>
      <c r="C30" t="s">
        <v>1</v>
      </c>
      <c r="D30" t="s">
        <v>1</v>
      </c>
      <c r="E30" t="s">
        <v>1</v>
      </c>
      <c r="F30" t="s">
        <v>1</v>
      </c>
      <c r="G30" t="s">
        <v>1</v>
      </c>
      <c r="H30" t="s">
        <v>1</v>
      </c>
      <c r="I30" t="s">
        <v>1</v>
      </c>
      <c r="J30" t="s">
        <v>1</v>
      </c>
      <c r="K30" t="s">
        <v>1</v>
      </c>
      <c r="L30" t="s">
        <v>1</v>
      </c>
      <c r="M30" t="s">
        <v>1</v>
      </c>
      <c r="N30" t="s">
        <v>1</v>
      </c>
      <c r="O30" t="s">
        <v>1</v>
      </c>
      <c r="P30" t="s">
        <v>1</v>
      </c>
      <c r="Q30" t="s">
        <v>1</v>
      </c>
      <c r="R30" t="s">
        <v>1</v>
      </c>
      <c r="S30" t="s">
        <v>1</v>
      </c>
      <c r="T30" t="s">
        <v>1</v>
      </c>
      <c r="U30" t="s">
        <v>1</v>
      </c>
      <c r="V30" t="s">
        <v>1</v>
      </c>
      <c r="W30" t="s">
        <v>1</v>
      </c>
      <c r="X30" t="s">
        <v>1</v>
      </c>
      <c r="Y30" t="s">
        <v>1</v>
      </c>
      <c r="Z30" t="s">
        <v>1</v>
      </c>
      <c r="AA30" t="s">
        <v>1</v>
      </c>
      <c r="AB30" t="s">
        <v>1</v>
      </c>
      <c r="AC30" t="s">
        <v>1</v>
      </c>
      <c r="AD30" t="s">
        <v>1</v>
      </c>
      <c r="AE30" t="s">
        <v>1</v>
      </c>
      <c r="AG30" t="str">
        <f t="shared" si="0"/>
        <v>HUN</v>
      </c>
    </row>
    <row r="31" spans="1:33" hidden="1" x14ac:dyDescent="0.2">
      <c r="A31" t="s">
        <v>91</v>
      </c>
      <c r="B31" s="3">
        <v>-1436.532163915565</v>
      </c>
      <c r="C31" s="3">
        <v>-1436.532163915565</v>
      </c>
      <c r="D31" s="3">
        <v>-1442.8473447162471</v>
      </c>
      <c r="E31" s="3">
        <v>-1449.1647956524398</v>
      </c>
      <c r="F31" s="3">
        <v>-1455.4856933142819</v>
      </c>
      <c r="G31" s="3">
        <v>-1462.7149931560359</v>
      </c>
      <c r="H31" s="3">
        <v>-1470.8078090001181</v>
      </c>
      <c r="I31" s="3">
        <v>-1478.4722337941378</v>
      </c>
      <c r="J31" s="3">
        <v>-1488.579149488892</v>
      </c>
      <c r="K31" s="3">
        <v>-1500.9850046755587</v>
      </c>
      <c r="L31" s="3">
        <v>-1514.2543479525179</v>
      </c>
      <c r="M31" s="3">
        <v>-1530.3967946844693</v>
      </c>
      <c r="N31" s="3">
        <v>-1543.0963823275611</v>
      </c>
      <c r="O31" s="3">
        <v>-1558.9561486224986</v>
      </c>
      <c r="P31" s="3">
        <v>-1570.5117755109582</v>
      </c>
      <c r="Q31" s="3">
        <v>-1582.3566785352682</v>
      </c>
      <c r="R31" s="3">
        <v>-1597.074651007513</v>
      </c>
      <c r="S31" s="3">
        <v>-1622.0725327673458</v>
      </c>
      <c r="T31" s="3">
        <v>-1640.5844664928391</v>
      </c>
      <c r="U31" s="3">
        <v>-1661.0507182430902</v>
      </c>
      <c r="V31" s="3">
        <v>-1669.7313811155543</v>
      </c>
      <c r="W31" s="3">
        <v>-1678.5954204214017</v>
      </c>
      <c r="X31" s="3">
        <v>-1687.4616004457162</v>
      </c>
      <c r="Y31" s="3">
        <v>-1696.329914663728</v>
      </c>
      <c r="Z31" s="3">
        <v>-1705.2003565804516</v>
      </c>
      <c r="AA31" s="3">
        <v>-1713.1667739296186</v>
      </c>
      <c r="AB31" s="3">
        <v>-1721.8602227168697</v>
      </c>
      <c r="AC31" s="3">
        <v>-1730.5557798947848</v>
      </c>
      <c r="AD31" s="3">
        <v>-1739.2534390857234</v>
      </c>
      <c r="AE31" s="3">
        <v>-1747.9531939409378</v>
      </c>
      <c r="AG31" t="str">
        <f t="shared" si="0"/>
        <v>ISL</v>
      </c>
    </row>
    <row r="32" spans="1:33" x14ac:dyDescent="0.2">
      <c r="A32" t="s">
        <v>92</v>
      </c>
      <c r="B32" s="3">
        <v>-1739.8818062381877</v>
      </c>
      <c r="C32" s="3">
        <v>-1739.8818062381877</v>
      </c>
      <c r="D32" s="3">
        <v>-1689.9780494467866</v>
      </c>
      <c r="E32" s="3">
        <v>-1722.3127490605748</v>
      </c>
      <c r="F32" s="3">
        <v>-1673.9257112824992</v>
      </c>
      <c r="G32" s="3">
        <v>-1669.8841786126884</v>
      </c>
      <c r="H32" s="3">
        <v>-1641.3734464807046</v>
      </c>
      <c r="I32" s="3">
        <v>-1629.8754725305514</v>
      </c>
      <c r="J32" s="3">
        <v>-1653.4845880077548</v>
      </c>
      <c r="K32" s="3">
        <v>-1613.0803713315229</v>
      </c>
      <c r="L32" s="3">
        <v>-1645.3849268716046</v>
      </c>
      <c r="M32" s="3">
        <v>-1930.3718888602061</v>
      </c>
      <c r="N32" s="3">
        <v>-1910.7425042202267</v>
      </c>
      <c r="O32" s="3">
        <v>-1887.7872867292963</v>
      </c>
      <c r="P32" s="3">
        <v>-1866.4418720076956</v>
      </c>
      <c r="Q32" s="3">
        <v>-1850.3973122934697</v>
      </c>
      <c r="R32" s="3">
        <v>-1946.5139577695368</v>
      </c>
      <c r="S32" s="3">
        <v>-1949.5347475993674</v>
      </c>
      <c r="T32" s="3">
        <v>-1927.2715406912853</v>
      </c>
      <c r="U32" s="3">
        <v>-1959.8873121041788</v>
      </c>
      <c r="V32" s="3">
        <v>-1948.1478540404996</v>
      </c>
      <c r="W32" s="3">
        <v>-2092.205991160276</v>
      </c>
      <c r="X32" s="3">
        <v>-2094.5963416857358</v>
      </c>
      <c r="Y32" s="3">
        <v>-2109.4722845427318</v>
      </c>
      <c r="Z32" s="3">
        <v>-2086.7159892474679</v>
      </c>
      <c r="AA32" s="3">
        <v>-2095.990166765378</v>
      </c>
      <c r="AB32" s="3">
        <v>-2090.4406890650257</v>
      </c>
      <c r="AC32" s="3">
        <v>-2131.9987543030106</v>
      </c>
      <c r="AD32" s="3">
        <v>-2190.6176545875205</v>
      </c>
      <c r="AE32" s="3">
        <v>-2263.860369157303</v>
      </c>
      <c r="AG32" t="str">
        <f t="shared" si="0"/>
        <v>IRL</v>
      </c>
    </row>
    <row r="33" spans="1:33" x14ac:dyDescent="0.2">
      <c r="A33" t="s">
        <v>93</v>
      </c>
      <c r="B33" s="3">
        <v>-5.1554025000000001</v>
      </c>
      <c r="C33" s="3">
        <v>-5.1554025000000001</v>
      </c>
      <c r="D33" s="3">
        <v>-5.1554025000000001</v>
      </c>
      <c r="E33" s="3">
        <v>-5.1554025000000001</v>
      </c>
      <c r="F33" s="3">
        <v>-5.1554025000000001</v>
      </c>
      <c r="G33" s="3">
        <v>-5.1554025000000001</v>
      </c>
      <c r="H33" s="3">
        <v>-5.1554025000000001</v>
      </c>
      <c r="I33" s="3">
        <v>-5.1554025000000001</v>
      </c>
      <c r="J33" s="3">
        <v>-5.1554025000000001</v>
      </c>
      <c r="K33" s="3">
        <v>-5.1554025000000001</v>
      </c>
      <c r="L33" s="3">
        <v>-5.1554025000000001</v>
      </c>
      <c r="M33" s="3">
        <v>-5.1554025000000001</v>
      </c>
      <c r="N33" s="3">
        <v>-5.1693187500000004</v>
      </c>
      <c r="O33" s="3">
        <v>-5.1832349999999998</v>
      </c>
      <c r="P33" s="3">
        <v>-5.1832349999999998</v>
      </c>
      <c r="Q33" s="3">
        <v>-5.1832349999999998</v>
      </c>
      <c r="R33" s="3">
        <v>-5.1832349999999998</v>
      </c>
      <c r="S33" s="3">
        <v>-5.1832349999999998</v>
      </c>
      <c r="T33" s="3">
        <v>-5.1832349999999998</v>
      </c>
      <c r="U33" s="3">
        <v>-5.1832349999999998</v>
      </c>
      <c r="V33" s="3">
        <v>-5.1832349999999998</v>
      </c>
      <c r="W33" s="3">
        <v>-5.1832349999999998</v>
      </c>
      <c r="X33" s="3">
        <v>-5.1832349999999998</v>
      </c>
      <c r="Y33" s="3">
        <v>-5.1832349999999998</v>
      </c>
      <c r="Z33" s="3">
        <v>-5.1832349999999998</v>
      </c>
      <c r="AA33" s="3">
        <v>-5.1832349999999998</v>
      </c>
      <c r="AB33" s="3">
        <v>-5.1832349999999998</v>
      </c>
      <c r="AC33" s="3">
        <v>-5.1832349999999998</v>
      </c>
      <c r="AD33" s="3">
        <v>-5.1832349999999998</v>
      </c>
      <c r="AE33" s="3">
        <v>-5.1832349999999998</v>
      </c>
      <c r="AG33" t="str">
        <f t="shared" si="0"/>
        <v>ITA</v>
      </c>
    </row>
    <row r="34" spans="1:33" ht="15" hidden="1" customHeight="1" x14ac:dyDescent="0.2">
      <c r="A34" t="s">
        <v>94</v>
      </c>
      <c r="B34" s="3">
        <v>-7.8769008019590103</v>
      </c>
      <c r="C34" s="3">
        <v>-7.8769008019590103</v>
      </c>
      <c r="D34" s="3">
        <v>-7.8215003379379597</v>
      </c>
      <c r="E34" s="3">
        <v>-7.7590958985571401</v>
      </c>
      <c r="F34" s="3">
        <v>-7.7921314732371796</v>
      </c>
      <c r="G34" s="3">
        <v>-7.8251670479172102</v>
      </c>
      <c r="H34" s="3">
        <v>-7.8582026225972301</v>
      </c>
      <c r="I34" s="3">
        <v>-7.8912381972772598</v>
      </c>
      <c r="J34" s="3">
        <v>-7.9242737719572904</v>
      </c>
      <c r="K34" s="3">
        <v>-7.9573093466373201</v>
      </c>
      <c r="L34" s="3">
        <v>-7.9903449213173499</v>
      </c>
      <c r="M34" s="3">
        <v>-8.0233804959973796</v>
      </c>
      <c r="N34" s="3">
        <v>-8.0564160706774093</v>
      </c>
      <c r="O34" s="3">
        <v>-8.0363767292729609</v>
      </c>
      <c r="P34" s="3">
        <v>-8.0217269298533296</v>
      </c>
      <c r="Q34" s="3">
        <v>-8.0141382797989298</v>
      </c>
      <c r="R34" s="3">
        <v>-8.0147106239104904</v>
      </c>
      <c r="S34" s="3">
        <v>-6.6722729696558698</v>
      </c>
      <c r="T34" s="3">
        <v>-7.46043634969429</v>
      </c>
      <c r="U34" s="3">
        <v>-7.9688517600679498</v>
      </c>
      <c r="V34" s="3">
        <v>-9.8081561216801205</v>
      </c>
      <c r="W34" s="3">
        <v>-7.6903739989962299</v>
      </c>
      <c r="X34" s="3">
        <v>-9.2697024674199309</v>
      </c>
      <c r="Y34" s="3">
        <v>-9.7177718675337594</v>
      </c>
      <c r="Z34" s="3">
        <v>-8.7985956355219699</v>
      </c>
      <c r="AA34" s="3">
        <v>-10.25150573800339</v>
      </c>
      <c r="AB34" s="3">
        <v>-10.705482983425121</v>
      </c>
      <c r="AC34" s="3">
        <v>-7.7888938722746097</v>
      </c>
      <c r="AD34" s="3">
        <v>-7.7755749282136604</v>
      </c>
      <c r="AE34" s="3">
        <v>-7.7619993790295103</v>
      </c>
      <c r="AG34" t="str">
        <f t="shared" si="0"/>
        <v>JPN</v>
      </c>
    </row>
    <row r="35" spans="1:33" hidden="1" x14ac:dyDescent="0.2">
      <c r="A35" t="s">
        <v>95</v>
      </c>
      <c r="B35" t="s">
        <v>1</v>
      </c>
      <c r="C35" t="s">
        <v>1</v>
      </c>
      <c r="D35" t="s">
        <v>1</v>
      </c>
      <c r="E35" t="s">
        <v>1</v>
      </c>
      <c r="F35" t="s">
        <v>1</v>
      </c>
      <c r="G35" t="s">
        <v>1</v>
      </c>
      <c r="H35" t="s">
        <v>1</v>
      </c>
      <c r="I35" t="s">
        <v>1</v>
      </c>
      <c r="J35" t="s">
        <v>1</v>
      </c>
      <c r="K35" t="s">
        <v>1</v>
      </c>
      <c r="L35" t="s">
        <v>1</v>
      </c>
      <c r="M35" t="s">
        <v>1</v>
      </c>
      <c r="N35" t="s">
        <v>1</v>
      </c>
      <c r="O35" t="s">
        <v>1</v>
      </c>
      <c r="P35" t="s">
        <v>1</v>
      </c>
      <c r="Q35" t="s">
        <v>1</v>
      </c>
      <c r="R35" t="s">
        <v>1</v>
      </c>
      <c r="S35" t="s">
        <v>1</v>
      </c>
      <c r="T35" t="s">
        <v>1</v>
      </c>
      <c r="U35" t="s">
        <v>1</v>
      </c>
      <c r="V35" t="s">
        <v>1</v>
      </c>
      <c r="W35" t="s">
        <v>1</v>
      </c>
      <c r="X35" t="s">
        <v>1</v>
      </c>
      <c r="Y35" t="s">
        <v>1</v>
      </c>
      <c r="Z35" t="s">
        <v>1</v>
      </c>
      <c r="AA35" t="s">
        <v>1</v>
      </c>
      <c r="AB35" t="s">
        <v>1</v>
      </c>
      <c r="AC35" t="s">
        <v>1</v>
      </c>
      <c r="AD35" t="s">
        <v>1</v>
      </c>
      <c r="AE35" t="s">
        <v>1</v>
      </c>
      <c r="AG35" t="str">
        <f t="shared" si="0"/>
        <v>KAZ</v>
      </c>
    </row>
    <row r="36" spans="1:33" x14ac:dyDescent="0.2">
      <c r="A36" t="s">
        <v>96</v>
      </c>
      <c r="B36" s="3">
        <v>-365.59050099999996</v>
      </c>
      <c r="C36" s="3">
        <v>-365.59050099999996</v>
      </c>
      <c r="D36" s="3">
        <v>-364.88701799999996</v>
      </c>
      <c r="E36" s="3">
        <v>-364.158187</v>
      </c>
      <c r="F36" s="3">
        <v>-363.40400899999997</v>
      </c>
      <c r="G36" s="3">
        <v>-362.62448499999999</v>
      </c>
      <c r="H36" s="3">
        <v>-361.81961200000001</v>
      </c>
      <c r="I36" s="3">
        <v>-359.31120800000002</v>
      </c>
      <c r="J36" s="3">
        <v>-356.85067800000002</v>
      </c>
      <c r="K36" s="3">
        <v>-354.43843400000003</v>
      </c>
      <c r="L36" s="3">
        <v>-352.073373</v>
      </c>
      <c r="M36" s="3">
        <v>-349.75597199999999</v>
      </c>
      <c r="N36" s="3">
        <v>-362.40328099999999</v>
      </c>
      <c r="O36" s="3">
        <v>-374.94771200000002</v>
      </c>
      <c r="P36" s="3">
        <v>-387.37989399999998</v>
      </c>
      <c r="Q36" s="3">
        <v>-399.70165300000002</v>
      </c>
      <c r="R36" s="3">
        <v>-411.91116399999999</v>
      </c>
      <c r="S36" s="3">
        <v>-424.00842399999999</v>
      </c>
      <c r="T36" s="3">
        <v>-435.995653</v>
      </c>
      <c r="U36" s="3">
        <v>-447.87063799999999</v>
      </c>
      <c r="V36" s="3">
        <v>-441.77497099999999</v>
      </c>
      <c r="W36" s="3">
        <v>-435.83169600000002</v>
      </c>
      <c r="X36" s="3">
        <v>-430.01205800000002</v>
      </c>
      <c r="Y36" s="3">
        <v>-424.30867799999999</v>
      </c>
      <c r="Z36" s="3">
        <v>-418.72159299999998</v>
      </c>
      <c r="AA36" s="3">
        <v>-413.52580699999999</v>
      </c>
      <c r="AB36" s="3">
        <v>-408.38302899999996</v>
      </c>
      <c r="AC36" s="3">
        <v>-403.32038599999998</v>
      </c>
      <c r="AD36" s="3">
        <v>-400.82979999999998</v>
      </c>
      <c r="AE36" s="3">
        <v>-398.33836600000001</v>
      </c>
      <c r="AG36" t="str">
        <f t="shared" si="0"/>
        <v>LVA</v>
      </c>
    </row>
    <row r="37" spans="1:33" x14ac:dyDescent="0.2">
      <c r="A37" t="s">
        <v>98</v>
      </c>
      <c r="B37" s="3">
        <v>-0.56758676498075</v>
      </c>
      <c r="C37" s="3">
        <v>-0.56758676498075</v>
      </c>
      <c r="D37" s="3">
        <v>-0.56520676498074995</v>
      </c>
      <c r="E37" s="3">
        <v>-0.56282676498075002</v>
      </c>
      <c r="F37" s="3">
        <v>-0.56044676498074997</v>
      </c>
      <c r="G37" s="3">
        <v>-0.55806676498075003</v>
      </c>
      <c r="H37" s="3">
        <v>-0.55568676498074998</v>
      </c>
      <c r="I37" s="3">
        <v>-0.55330676498075004</v>
      </c>
      <c r="J37" s="3">
        <v>-0.55163453499010995</v>
      </c>
      <c r="K37" s="3">
        <v>-0.54996230499946996</v>
      </c>
      <c r="L37" s="3">
        <v>-0.54829007500883997</v>
      </c>
      <c r="M37" s="3">
        <v>-0.54661784501819999</v>
      </c>
      <c r="N37" s="3">
        <v>-0.54494561502756</v>
      </c>
      <c r="O37" s="3">
        <v>-0.54327338503693001</v>
      </c>
      <c r="P37" s="3">
        <v>-0.54244184887195002</v>
      </c>
      <c r="Q37" s="3">
        <v>-0.54161031270697002</v>
      </c>
      <c r="R37" s="3">
        <v>-0.54077877654199002</v>
      </c>
      <c r="S37" s="3">
        <v>-0.53994724037701003</v>
      </c>
      <c r="T37" s="3">
        <v>-0.53911570421203003</v>
      </c>
      <c r="U37" s="3">
        <v>-0.53828416804705004</v>
      </c>
      <c r="V37" s="3">
        <v>-0.53326663578359002</v>
      </c>
      <c r="W37" s="3">
        <v>-0.52824910352013998</v>
      </c>
      <c r="X37" s="3">
        <v>-0.52323157125668995</v>
      </c>
      <c r="Y37" s="3">
        <v>-0.51821403899323004</v>
      </c>
      <c r="Z37" s="3">
        <v>-0.51319650672978001</v>
      </c>
      <c r="AA37" s="3">
        <v>-0.50817897446631999</v>
      </c>
      <c r="AB37" s="3">
        <v>-0.50379610886952997</v>
      </c>
      <c r="AC37" s="3">
        <v>-0.49943386754390001</v>
      </c>
      <c r="AD37" s="3">
        <v>-0.49513656527108002</v>
      </c>
      <c r="AE37" s="3">
        <v>-0.49083926299825997</v>
      </c>
      <c r="AG37" t="str">
        <f t="shared" si="0"/>
        <v>LIE</v>
      </c>
    </row>
    <row r="38" spans="1:33" hidden="1" x14ac:dyDescent="0.2">
      <c r="A38" t="s">
        <v>99</v>
      </c>
      <c r="B38" t="s">
        <v>133</v>
      </c>
      <c r="C38" t="s">
        <v>133</v>
      </c>
      <c r="D38" t="s">
        <v>133</v>
      </c>
      <c r="E38" t="s">
        <v>133</v>
      </c>
      <c r="F38" t="s">
        <v>133</v>
      </c>
      <c r="G38" t="s">
        <v>133</v>
      </c>
      <c r="H38" t="s">
        <v>133</v>
      </c>
      <c r="I38" t="s">
        <v>133</v>
      </c>
      <c r="J38" t="s">
        <v>133</v>
      </c>
      <c r="K38" t="s">
        <v>133</v>
      </c>
      <c r="L38" t="s">
        <v>133</v>
      </c>
      <c r="M38" t="s">
        <v>133</v>
      </c>
      <c r="N38" t="s">
        <v>133</v>
      </c>
      <c r="O38" t="s">
        <v>133</v>
      </c>
      <c r="P38" t="s">
        <v>133</v>
      </c>
      <c r="Q38" t="s">
        <v>133</v>
      </c>
      <c r="R38" t="s">
        <v>133</v>
      </c>
      <c r="S38" t="s">
        <v>133</v>
      </c>
      <c r="T38" t="s">
        <v>133</v>
      </c>
      <c r="U38" t="s">
        <v>133</v>
      </c>
      <c r="V38" t="s">
        <v>133</v>
      </c>
      <c r="W38" t="s">
        <v>133</v>
      </c>
      <c r="X38" t="s">
        <v>133</v>
      </c>
      <c r="Y38" t="s">
        <v>133</v>
      </c>
      <c r="Z38" t="s">
        <v>133</v>
      </c>
      <c r="AA38" t="s">
        <v>133</v>
      </c>
      <c r="AB38" t="s">
        <v>133</v>
      </c>
      <c r="AC38" t="s">
        <v>133</v>
      </c>
      <c r="AD38" t="s">
        <v>133</v>
      </c>
      <c r="AE38" s="3">
        <v>-2.0665334E-2</v>
      </c>
      <c r="AG38" t="str">
        <f t="shared" si="0"/>
        <v>LTU</v>
      </c>
    </row>
    <row r="39" spans="1:33" x14ac:dyDescent="0.2">
      <c r="A39" t="s">
        <v>101</v>
      </c>
      <c r="B39" t="s">
        <v>1</v>
      </c>
      <c r="C39" t="s">
        <v>1</v>
      </c>
      <c r="D39" t="s">
        <v>1</v>
      </c>
      <c r="E39" t="s">
        <v>1</v>
      </c>
      <c r="F39" t="s">
        <v>1</v>
      </c>
      <c r="G39" t="s">
        <v>1</v>
      </c>
      <c r="H39" t="s">
        <v>1</v>
      </c>
      <c r="I39" t="s">
        <v>1</v>
      </c>
      <c r="J39" t="s">
        <v>1</v>
      </c>
      <c r="K39" t="s">
        <v>1</v>
      </c>
      <c r="L39" t="s">
        <v>1</v>
      </c>
      <c r="M39" t="s">
        <v>1</v>
      </c>
      <c r="N39" t="s">
        <v>1</v>
      </c>
      <c r="O39" t="s">
        <v>1</v>
      </c>
      <c r="P39" t="s">
        <v>1</v>
      </c>
      <c r="Q39" t="s">
        <v>1</v>
      </c>
      <c r="R39" t="s">
        <v>1</v>
      </c>
      <c r="S39" t="s">
        <v>1</v>
      </c>
      <c r="T39" t="s">
        <v>1</v>
      </c>
      <c r="U39" t="s">
        <v>1</v>
      </c>
      <c r="V39" t="s">
        <v>1</v>
      </c>
      <c r="W39" t="s">
        <v>1</v>
      </c>
      <c r="X39" t="s">
        <v>1</v>
      </c>
      <c r="Y39" t="s">
        <v>1</v>
      </c>
      <c r="Z39" t="s">
        <v>1</v>
      </c>
      <c r="AA39" t="s">
        <v>1</v>
      </c>
      <c r="AB39" t="s">
        <v>1</v>
      </c>
      <c r="AC39" t="s">
        <v>1</v>
      </c>
      <c r="AD39" t="s">
        <v>1</v>
      </c>
      <c r="AE39" t="s">
        <v>1</v>
      </c>
      <c r="AG39" t="str">
        <f t="shared" si="0"/>
        <v>LUX</v>
      </c>
    </row>
    <row r="40" spans="1:33" x14ac:dyDescent="0.2">
      <c r="A40" t="s">
        <v>102</v>
      </c>
      <c r="B40" t="s">
        <v>1</v>
      </c>
      <c r="C40" t="s">
        <v>1</v>
      </c>
      <c r="D40" t="s">
        <v>1</v>
      </c>
      <c r="E40" t="s">
        <v>1</v>
      </c>
      <c r="F40" t="s">
        <v>1</v>
      </c>
      <c r="G40" t="s">
        <v>1</v>
      </c>
      <c r="H40" t="s">
        <v>1</v>
      </c>
      <c r="I40" t="s">
        <v>1</v>
      </c>
      <c r="J40" t="s">
        <v>1</v>
      </c>
      <c r="K40" t="s">
        <v>1</v>
      </c>
      <c r="L40" t="s">
        <v>1</v>
      </c>
      <c r="M40" t="s">
        <v>1</v>
      </c>
      <c r="N40" t="s">
        <v>1</v>
      </c>
      <c r="O40" t="s">
        <v>1</v>
      </c>
      <c r="P40" t="s">
        <v>1</v>
      </c>
      <c r="Q40" t="s">
        <v>1</v>
      </c>
      <c r="R40" t="s">
        <v>1</v>
      </c>
      <c r="S40" t="s">
        <v>1</v>
      </c>
      <c r="T40" t="s">
        <v>1</v>
      </c>
      <c r="U40" t="s">
        <v>1</v>
      </c>
      <c r="V40" t="s">
        <v>1</v>
      </c>
      <c r="W40" t="s">
        <v>1</v>
      </c>
      <c r="X40" t="s">
        <v>1</v>
      </c>
      <c r="Y40" t="s">
        <v>1</v>
      </c>
      <c r="Z40" t="s">
        <v>1</v>
      </c>
      <c r="AA40" t="s">
        <v>1</v>
      </c>
      <c r="AB40" t="s">
        <v>1</v>
      </c>
      <c r="AC40" t="s">
        <v>1</v>
      </c>
      <c r="AD40" t="s">
        <v>1</v>
      </c>
      <c r="AE40" t="s">
        <v>1</v>
      </c>
      <c r="AG40" t="str">
        <f t="shared" si="0"/>
        <v>MLT</v>
      </c>
    </row>
    <row r="41" spans="1:33" hidden="1" x14ac:dyDescent="0.2">
      <c r="A41" t="s">
        <v>103</v>
      </c>
      <c r="B41" t="s">
        <v>1</v>
      </c>
      <c r="C41" t="s">
        <v>1</v>
      </c>
      <c r="D41" t="s">
        <v>1</v>
      </c>
      <c r="E41" t="s">
        <v>1</v>
      </c>
      <c r="F41" t="s">
        <v>1</v>
      </c>
      <c r="G41" t="s">
        <v>1</v>
      </c>
      <c r="H41" t="s">
        <v>1</v>
      </c>
      <c r="I41" t="s">
        <v>1</v>
      </c>
      <c r="J41" t="s">
        <v>1</v>
      </c>
      <c r="K41" t="s">
        <v>1</v>
      </c>
      <c r="L41" t="s">
        <v>1</v>
      </c>
      <c r="M41" t="s">
        <v>1</v>
      </c>
      <c r="N41" t="s">
        <v>1</v>
      </c>
      <c r="O41" t="s">
        <v>1</v>
      </c>
      <c r="P41" t="s">
        <v>1</v>
      </c>
      <c r="Q41" t="s">
        <v>1</v>
      </c>
      <c r="R41" t="s">
        <v>1</v>
      </c>
      <c r="S41" t="s">
        <v>1</v>
      </c>
      <c r="T41" t="s">
        <v>1</v>
      </c>
      <c r="U41" t="s">
        <v>1</v>
      </c>
      <c r="V41" t="s">
        <v>1</v>
      </c>
      <c r="W41" t="s">
        <v>1</v>
      </c>
      <c r="X41" t="s">
        <v>1</v>
      </c>
      <c r="Y41" t="s">
        <v>1</v>
      </c>
      <c r="Z41" t="s">
        <v>1</v>
      </c>
      <c r="AA41" t="s">
        <v>1</v>
      </c>
      <c r="AB41" t="s">
        <v>1</v>
      </c>
      <c r="AC41" t="s">
        <v>1</v>
      </c>
      <c r="AD41" t="s">
        <v>1</v>
      </c>
      <c r="AE41" t="s">
        <v>1</v>
      </c>
      <c r="AG41" t="str">
        <f t="shared" si="0"/>
        <v>MCO</v>
      </c>
    </row>
    <row r="42" spans="1:33" x14ac:dyDescent="0.2">
      <c r="A42" t="s">
        <v>104</v>
      </c>
      <c r="B42" s="3">
        <v>-1465.6294137914913</v>
      </c>
      <c r="C42" s="3">
        <v>-1465.6294137914913</v>
      </c>
      <c r="D42" s="3">
        <v>-1455.5986414425272</v>
      </c>
      <c r="E42" s="3">
        <v>-1445.6167832236879</v>
      </c>
      <c r="F42" s="3">
        <v>-1435.685518701725</v>
      </c>
      <c r="G42" s="3">
        <v>-1425.8024036390091</v>
      </c>
      <c r="H42" s="3">
        <v>-1415.9682835345391</v>
      </c>
      <c r="I42" s="3">
        <v>-1406.183636223215</v>
      </c>
      <c r="J42" s="3">
        <v>-1396.4477194541391</v>
      </c>
      <c r="K42" s="3">
        <v>-1386.7608185101092</v>
      </c>
      <c r="L42" s="3">
        <v>-1377.1232845805248</v>
      </c>
      <c r="M42" s="3">
        <v>-1367.5346939127871</v>
      </c>
      <c r="N42" s="3">
        <v>-1357.9948522744971</v>
      </c>
      <c r="O42" s="3">
        <v>-1348.5044955192529</v>
      </c>
      <c r="P42" s="3">
        <v>-1339.0629614558552</v>
      </c>
      <c r="Q42" s="3">
        <v>-1327.3356975503809</v>
      </c>
      <c r="R42" s="3">
        <v>-1307.9347191850381</v>
      </c>
      <c r="S42" s="3">
        <v>-1288.7129524328068</v>
      </c>
      <c r="T42" s="3">
        <v>-1269.669509657635</v>
      </c>
      <c r="U42" s="3">
        <v>-1250.8036882433689</v>
      </c>
      <c r="V42" s="3">
        <v>-1234.7126278187368</v>
      </c>
      <c r="W42" s="3">
        <v>-1218.6506329220908</v>
      </c>
      <c r="X42" s="3">
        <v>-1202.7283526236311</v>
      </c>
      <c r="Y42" s="3">
        <v>-1186.944987270185</v>
      </c>
      <c r="Z42" s="3">
        <v>-1177.5889302075441</v>
      </c>
      <c r="AA42" s="3">
        <v>-1168.377740818155</v>
      </c>
      <c r="AB42" s="3">
        <v>-1157.234496783087</v>
      </c>
      <c r="AC42" s="3">
        <v>-1146.0367977286221</v>
      </c>
      <c r="AD42" s="3">
        <v>-1134.8418541223671</v>
      </c>
      <c r="AE42" s="3">
        <v>-1123.4736390736059</v>
      </c>
      <c r="AG42" t="str">
        <f t="shared" si="0"/>
        <v>NLD</v>
      </c>
    </row>
    <row r="43" spans="1:33" hidden="1" x14ac:dyDescent="0.2">
      <c r="A43" t="s">
        <v>105</v>
      </c>
      <c r="B43" s="3">
        <v>-372.27774673802145</v>
      </c>
      <c r="C43" s="3">
        <v>-372.27774673802145</v>
      </c>
      <c r="D43" s="3">
        <v>-372.36082708002175</v>
      </c>
      <c r="E43" s="3">
        <v>-372.35640570583791</v>
      </c>
      <c r="F43" s="3">
        <v>-372.32352564785492</v>
      </c>
      <c r="G43" s="3">
        <v>-372.19960295835426</v>
      </c>
      <c r="H43" s="3">
        <v>-372.13280917236864</v>
      </c>
      <c r="I43" s="3">
        <v>-372.04826045568012</v>
      </c>
      <c r="J43" s="3">
        <v>-372.04865819600849</v>
      </c>
      <c r="K43" s="3">
        <v>-372.07485025785724</v>
      </c>
      <c r="L43" s="3">
        <v>-372.12704648255294</v>
      </c>
      <c r="M43" s="3">
        <v>-372.21657384633801</v>
      </c>
      <c r="N43" s="3">
        <v>-372.31580863651993</v>
      </c>
      <c r="O43" s="3">
        <v>-372.39375880279823</v>
      </c>
      <c r="P43" s="3">
        <v>-372.49186277564547</v>
      </c>
      <c r="Q43" s="3">
        <v>-372.63931241695457</v>
      </c>
      <c r="R43" s="3">
        <v>-372.84262349868942</v>
      </c>
      <c r="S43" s="3">
        <v>-373.08076386539335</v>
      </c>
      <c r="T43" s="3">
        <v>-373.36808058330126</v>
      </c>
      <c r="U43" s="3">
        <v>-373.66131837275145</v>
      </c>
      <c r="V43" s="3">
        <v>-373.96075829969817</v>
      </c>
      <c r="W43" s="3">
        <v>-374.23349367143175</v>
      </c>
      <c r="X43" s="3">
        <v>-374.51608904188026</v>
      </c>
      <c r="Y43" s="3">
        <v>-374.83473581218993</v>
      </c>
      <c r="Z43" s="3">
        <v>-374.77299947371898</v>
      </c>
      <c r="AA43" s="3">
        <v>-374.85960268535126</v>
      </c>
      <c r="AB43" s="3">
        <v>-374.79803860431787</v>
      </c>
      <c r="AC43" s="3">
        <v>-374.75332837043788</v>
      </c>
      <c r="AD43" s="3">
        <v>-374.65343468915131</v>
      </c>
      <c r="AE43" s="3">
        <v>-374.53137502038533</v>
      </c>
      <c r="AG43" t="str">
        <f t="shared" si="0"/>
        <v>NZL</v>
      </c>
    </row>
    <row r="44" spans="1:33" hidden="1" x14ac:dyDescent="0.2">
      <c r="A44" t="s">
        <v>106</v>
      </c>
      <c r="B44" s="3">
        <v>-12.83878</v>
      </c>
      <c r="C44" s="3">
        <v>-12.83878</v>
      </c>
      <c r="D44" s="3">
        <v>-12.37529</v>
      </c>
      <c r="E44" s="3">
        <v>-11.91179</v>
      </c>
      <c r="F44" s="3">
        <v>-11.4483</v>
      </c>
      <c r="G44" s="3">
        <v>-10.9848</v>
      </c>
      <c r="H44" s="3">
        <v>-10.52131</v>
      </c>
      <c r="I44" s="3">
        <v>-10.05782</v>
      </c>
      <c r="J44" s="3">
        <v>-10.05782</v>
      </c>
      <c r="K44" s="3">
        <v>-10.05782</v>
      </c>
      <c r="L44" s="3">
        <v>-10.05782</v>
      </c>
      <c r="M44" s="3">
        <v>-10.05782</v>
      </c>
      <c r="N44" s="3">
        <v>-10.05782</v>
      </c>
      <c r="O44" s="3">
        <v>-10.05782</v>
      </c>
      <c r="P44" s="3">
        <v>-10.05782</v>
      </c>
      <c r="Q44" s="3">
        <v>-10.05782</v>
      </c>
      <c r="R44" s="3">
        <v>-10.05782</v>
      </c>
      <c r="S44" s="3">
        <v>-10.05782</v>
      </c>
      <c r="T44" s="3">
        <v>-10.447150000000001</v>
      </c>
      <c r="U44" s="3">
        <v>-10.83649</v>
      </c>
      <c r="V44" s="3">
        <v>-11.225820000000001</v>
      </c>
      <c r="W44" s="3">
        <v>-11.615159999999999</v>
      </c>
      <c r="X44" s="3">
        <v>-12.004490000000001</v>
      </c>
      <c r="Y44" s="3">
        <v>-11.355589999999999</v>
      </c>
      <c r="Z44" s="3">
        <v>-10.7067</v>
      </c>
      <c r="AA44" s="3">
        <v>-10.05781</v>
      </c>
      <c r="AB44" s="3">
        <v>-9.4089200000000002</v>
      </c>
      <c r="AC44" s="3">
        <v>-8.7600300000000004</v>
      </c>
      <c r="AD44" s="3">
        <v>-8.9547000000000008</v>
      </c>
      <c r="AE44" s="3">
        <v>-9.1493699999999993</v>
      </c>
      <c r="AG44" t="str">
        <f t="shared" si="0"/>
        <v>NOR</v>
      </c>
    </row>
    <row r="45" spans="1:33" x14ac:dyDescent="0.2">
      <c r="A45" t="s">
        <v>107</v>
      </c>
      <c r="B45" s="3">
        <v>-198.05429999999998</v>
      </c>
      <c r="C45" s="3">
        <v>-197.44125</v>
      </c>
      <c r="D45" s="3">
        <v>-197.13472500000003</v>
      </c>
      <c r="E45" s="3">
        <v>-196.82820000000007</v>
      </c>
      <c r="F45" s="3">
        <v>-196.5216750000001</v>
      </c>
      <c r="G45" s="3">
        <v>-196.21515000000014</v>
      </c>
      <c r="H45" s="3">
        <v>-195.90862500000017</v>
      </c>
      <c r="I45" s="3">
        <v>-195.60210000000021</v>
      </c>
      <c r="J45" s="3">
        <v>-195.29557500000024</v>
      </c>
      <c r="K45" s="3">
        <v>-194.98905000000028</v>
      </c>
      <c r="L45" s="3">
        <v>-194.68252500000031</v>
      </c>
      <c r="M45" s="3">
        <v>-194.37600000000035</v>
      </c>
      <c r="N45" s="3">
        <v>-194.06408250000032</v>
      </c>
      <c r="O45" s="3">
        <v>-193.75216500000033</v>
      </c>
      <c r="P45" s="3">
        <v>-193.44024750000031</v>
      </c>
      <c r="Q45" s="3">
        <v>-193.12833000000029</v>
      </c>
      <c r="R45" s="3">
        <v>-192.8164125000003</v>
      </c>
      <c r="S45" s="3">
        <v>-192.5044950000003</v>
      </c>
      <c r="T45" s="3">
        <v>-192.1867050000003</v>
      </c>
      <c r="U45" s="3">
        <v>-191.86891500000033</v>
      </c>
      <c r="V45" s="3">
        <v>-191.55112500000033</v>
      </c>
      <c r="W45" s="3">
        <v>-191.23333500000038</v>
      </c>
      <c r="X45" s="3">
        <v>-190.91554500000041</v>
      </c>
      <c r="Y45" s="3">
        <v>-190.59775500000043</v>
      </c>
      <c r="Z45" s="3">
        <v>-190.56834000000043</v>
      </c>
      <c r="AA45" s="3">
        <v>-190.53892500000043</v>
      </c>
      <c r="AB45" s="3">
        <v>-190.50951000000049</v>
      </c>
      <c r="AC45" s="3">
        <v>-190.48009500000052</v>
      </c>
      <c r="AD45" s="3">
        <v>-190.45068000000052</v>
      </c>
      <c r="AE45" s="3">
        <v>-190.42126500000055</v>
      </c>
      <c r="AG45" t="str">
        <f t="shared" si="0"/>
        <v>POL</v>
      </c>
    </row>
    <row r="46" spans="1:33" x14ac:dyDescent="0.2">
      <c r="A46" t="s">
        <v>108</v>
      </c>
      <c r="B46" t="s">
        <v>1</v>
      </c>
      <c r="C46" t="s">
        <v>1</v>
      </c>
      <c r="D46" t="s">
        <v>1</v>
      </c>
      <c r="E46" t="s">
        <v>1</v>
      </c>
      <c r="F46" t="s">
        <v>1</v>
      </c>
      <c r="G46" t="s">
        <v>1</v>
      </c>
      <c r="H46" t="s">
        <v>1</v>
      </c>
      <c r="I46" t="s">
        <v>1</v>
      </c>
      <c r="J46" t="s">
        <v>1</v>
      </c>
      <c r="K46" t="s">
        <v>1</v>
      </c>
      <c r="L46" t="s">
        <v>1</v>
      </c>
      <c r="M46" t="s">
        <v>1</v>
      </c>
      <c r="N46" t="s">
        <v>1</v>
      </c>
      <c r="O46" t="s">
        <v>1</v>
      </c>
      <c r="P46" t="s">
        <v>1</v>
      </c>
      <c r="Q46" t="s">
        <v>1</v>
      </c>
      <c r="R46" t="s">
        <v>1</v>
      </c>
      <c r="S46" t="s">
        <v>1</v>
      </c>
      <c r="T46" t="s">
        <v>1</v>
      </c>
      <c r="U46" t="s">
        <v>1</v>
      </c>
      <c r="V46" t="s">
        <v>1</v>
      </c>
      <c r="W46" t="s">
        <v>1</v>
      </c>
      <c r="X46" t="s">
        <v>1</v>
      </c>
      <c r="Y46" t="s">
        <v>1</v>
      </c>
      <c r="Z46" t="s">
        <v>1</v>
      </c>
      <c r="AA46" t="s">
        <v>1</v>
      </c>
      <c r="AB46" t="s">
        <v>1</v>
      </c>
      <c r="AC46" t="s">
        <v>1</v>
      </c>
      <c r="AD46" t="s">
        <v>1</v>
      </c>
      <c r="AE46" t="s">
        <v>1</v>
      </c>
      <c r="AG46" t="str">
        <f t="shared" si="0"/>
        <v>PRT</v>
      </c>
    </row>
    <row r="47" spans="1:33" x14ac:dyDescent="0.2">
      <c r="A47" t="s">
        <v>109</v>
      </c>
      <c r="B47" s="3">
        <v>1.2589999999999999</v>
      </c>
      <c r="C47" s="3">
        <v>1.2589999999999999</v>
      </c>
      <c r="D47" s="3">
        <v>1.2589999999999999</v>
      </c>
      <c r="E47" s="3">
        <v>1.2589999999999999</v>
      </c>
      <c r="F47" s="3">
        <v>1.2589999999999999</v>
      </c>
      <c r="G47" s="3">
        <v>1.2589999999999999</v>
      </c>
      <c r="H47" s="3">
        <v>1.2589999999999999</v>
      </c>
      <c r="I47" s="3">
        <v>1.2589999999999999</v>
      </c>
      <c r="J47" s="3">
        <v>1.2589999999999999</v>
      </c>
      <c r="K47" s="3">
        <v>1.2589999999999999</v>
      </c>
      <c r="L47" s="3">
        <v>1.2589999999999999</v>
      </c>
      <c r="M47" s="3">
        <v>1.2589999999999999</v>
      </c>
      <c r="N47" s="3">
        <v>1.2589999999999999</v>
      </c>
      <c r="O47" s="3">
        <v>1.2589999999999999</v>
      </c>
      <c r="P47" s="3">
        <v>1.2589999999999999</v>
      </c>
      <c r="Q47" s="3">
        <v>1.2589999999999999</v>
      </c>
      <c r="R47" s="3">
        <v>1.2589999999999999</v>
      </c>
      <c r="S47" s="3">
        <v>1.2589999999999999</v>
      </c>
      <c r="T47" s="3">
        <v>1.2589999999999999</v>
      </c>
      <c r="U47" s="3">
        <v>1.2589999999999999</v>
      </c>
      <c r="V47" s="3">
        <v>1.2589999999999999</v>
      </c>
      <c r="W47" s="3">
        <v>1.2589999999999999</v>
      </c>
      <c r="X47" s="3">
        <v>1.2589999999999999</v>
      </c>
      <c r="Y47" s="3">
        <v>1.2589999999999999</v>
      </c>
      <c r="Z47" s="3">
        <v>1.2589999999999999</v>
      </c>
      <c r="AA47" s="3">
        <v>1.2589999999999999</v>
      </c>
      <c r="AB47" s="3">
        <v>1.2589999999999999</v>
      </c>
      <c r="AC47" s="3">
        <v>1.2589999999999999</v>
      </c>
      <c r="AD47" s="3">
        <v>1.2589999999999999</v>
      </c>
      <c r="AE47" s="3">
        <v>1.2589999999999999</v>
      </c>
      <c r="AG47" t="str">
        <f t="shared" si="0"/>
        <v>ROU</v>
      </c>
    </row>
    <row r="48" spans="1:33" hidden="1" x14ac:dyDescent="0.2">
      <c r="A48" t="s">
        <v>110</v>
      </c>
      <c r="B48" s="3">
        <v>-14187.817532562904</v>
      </c>
      <c r="C48" s="3">
        <v>-14187.817532562904</v>
      </c>
      <c r="D48" s="3">
        <v>-14128.764926381298</v>
      </c>
      <c r="E48" s="3">
        <v>-14179.945964523295</v>
      </c>
      <c r="F48" s="3">
        <v>-14343.763128970408</v>
      </c>
      <c r="G48" s="3">
        <v>-14491.05349509506</v>
      </c>
      <c r="H48" s="3">
        <v>-14589.580762318534</v>
      </c>
      <c r="I48" s="3">
        <v>-14629.925928435163</v>
      </c>
      <c r="J48" s="3">
        <v>-14776.335356586811</v>
      </c>
      <c r="K48" s="3">
        <v>-15177.630621452639</v>
      </c>
      <c r="L48" s="3">
        <v>-15604.394372545636</v>
      </c>
      <c r="M48" s="3">
        <v>-15717.889211375094</v>
      </c>
      <c r="N48" s="3">
        <v>-15627.986190874588</v>
      </c>
      <c r="O48" s="3">
        <v>-15560.156863309838</v>
      </c>
      <c r="P48" s="3">
        <v>-16096.105004657829</v>
      </c>
      <c r="Q48" s="3">
        <v>-16005.616311136106</v>
      </c>
      <c r="R48" s="3">
        <v>-16125.105212713444</v>
      </c>
      <c r="S48" s="3">
        <v>-16073.856276655815</v>
      </c>
      <c r="T48" s="3">
        <v>-16039.98237455579</v>
      </c>
      <c r="U48" s="3">
        <v>-15298.430140617895</v>
      </c>
      <c r="V48" s="3">
        <v>-14957.010506657381</v>
      </c>
      <c r="W48" s="3">
        <v>-15229.18812965725</v>
      </c>
      <c r="X48" s="3">
        <v>-15003.802360683343</v>
      </c>
      <c r="Y48" s="3">
        <v>-15076.343903299814</v>
      </c>
      <c r="Z48" s="3">
        <v>-14991.724548594184</v>
      </c>
      <c r="AA48" s="3">
        <v>-15120.61413760952</v>
      </c>
      <c r="AB48" s="3">
        <v>-15044.098945580276</v>
      </c>
      <c r="AC48" s="3">
        <v>-14875.452932854389</v>
      </c>
      <c r="AD48" s="3">
        <v>-14832.071236617252</v>
      </c>
      <c r="AE48" s="3">
        <v>-15038.564853366432</v>
      </c>
      <c r="AG48" t="str">
        <f t="shared" si="0"/>
        <v>RUS</v>
      </c>
    </row>
    <row r="49" spans="1:33" x14ac:dyDescent="0.2">
      <c r="A49" t="s">
        <v>111</v>
      </c>
      <c r="B49" t="s">
        <v>1</v>
      </c>
      <c r="C49" t="s">
        <v>1</v>
      </c>
      <c r="D49" t="s">
        <v>1</v>
      </c>
      <c r="E49" t="s">
        <v>1</v>
      </c>
      <c r="F49" t="s">
        <v>1</v>
      </c>
      <c r="G49" t="s">
        <v>1</v>
      </c>
      <c r="H49" t="s">
        <v>1</v>
      </c>
      <c r="I49" t="s">
        <v>1</v>
      </c>
      <c r="J49" t="s">
        <v>1</v>
      </c>
      <c r="K49" t="s">
        <v>1</v>
      </c>
      <c r="L49" t="s">
        <v>1</v>
      </c>
      <c r="M49" t="s">
        <v>1</v>
      </c>
      <c r="N49" t="s">
        <v>1</v>
      </c>
      <c r="O49" t="s">
        <v>1</v>
      </c>
      <c r="P49" t="s">
        <v>1</v>
      </c>
      <c r="Q49" t="s">
        <v>1</v>
      </c>
      <c r="R49" t="s">
        <v>1</v>
      </c>
      <c r="S49" t="s">
        <v>1</v>
      </c>
      <c r="T49" t="s">
        <v>1</v>
      </c>
      <c r="U49" t="s">
        <v>1</v>
      </c>
      <c r="V49" t="s">
        <v>1</v>
      </c>
      <c r="W49" t="s">
        <v>1</v>
      </c>
      <c r="X49" t="s">
        <v>1</v>
      </c>
      <c r="Y49" t="s">
        <v>1</v>
      </c>
      <c r="Z49" t="s">
        <v>1</v>
      </c>
      <c r="AA49" t="s">
        <v>1</v>
      </c>
      <c r="AB49" t="s">
        <v>1</v>
      </c>
      <c r="AC49" t="s">
        <v>1</v>
      </c>
      <c r="AD49" t="s">
        <v>1</v>
      </c>
      <c r="AE49" t="s">
        <v>1</v>
      </c>
      <c r="AG49" t="str">
        <f t="shared" si="0"/>
        <v>SVK</v>
      </c>
    </row>
    <row r="50" spans="1:33" x14ac:dyDescent="0.2">
      <c r="A50" t="s">
        <v>112</v>
      </c>
      <c r="B50" t="s">
        <v>1</v>
      </c>
      <c r="C50" t="s">
        <v>1</v>
      </c>
      <c r="D50" t="s">
        <v>1</v>
      </c>
      <c r="E50" t="s">
        <v>1</v>
      </c>
      <c r="F50" t="s">
        <v>1</v>
      </c>
      <c r="G50" t="s">
        <v>1</v>
      </c>
      <c r="H50" t="s">
        <v>1</v>
      </c>
      <c r="I50" t="s">
        <v>1</v>
      </c>
      <c r="J50" t="s">
        <v>1</v>
      </c>
      <c r="K50" t="s">
        <v>1</v>
      </c>
      <c r="L50" t="s">
        <v>1</v>
      </c>
      <c r="M50" t="s">
        <v>1</v>
      </c>
      <c r="N50" t="s">
        <v>1</v>
      </c>
      <c r="O50" t="s">
        <v>1</v>
      </c>
      <c r="P50" t="s">
        <v>1</v>
      </c>
      <c r="Q50" t="s">
        <v>1</v>
      </c>
      <c r="R50" t="s">
        <v>1</v>
      </c>
      <c r="S50" t="s">
        <v>1</v>
      </c>
      <c r="T50" t="s">
        <v>1</v>
      </c>
      <c r="U50" t="s">
        <v>1</v>
      </c>
      <c r="V50" t="s">
        <v>1</v>
      </c>
      <c r="W50" t="s">
        <v>1</v>
      </c>
      <c r="X50" t="s">
        <v>1</v>
      </c>
      <c r="Y50" t="s">
        <v>1</v>
      </c>
      <c r="Z50" t="s">
        <v>1</v>
      </c>
      <c r="AA50" t="s">
        <v>1</v>
      </c>
      <c r="AB50" t="s">
        <v>1</v>
      </c>
      <c r="AC50" t="s">
        <v>1</v>
      </c>
      <c r="AD50" t="s">
        <v>1</v>
      </c>
      <c r="AE50" t="s">
        <v>1</v>
      </c>
      <c r="AG50" t="str">
        <f t="shared" si="0"/>
        <v>SVN</v>
      </c>
    </row>
    <row r="51" spans="1:33" ht="13.95" customHeight="1" x14ac:dyDescent="0.2">
      <c r="A51" t="s">
        <v>113</v>
      </c>
      <c r="B51" t="s">
        <v>1</v>
      </c>
      <c r="C51" t="s">
        <v>1</v>
      </c>
      <c r="D51" t="s">
        <v>1</v>
      </c>
      <c r="E51" t="s">
        <v>1</v>
      </c>
      <c r="F51" t="s">
        <v>1</v>
      </c>
      <c r="G51" t="s">
        <v>1</v>
      </c>
      <c r="H51" t="s">
        <v>1</v>
      </c>
      <c r="I51" t="s">
        <v>1</v>
      </c>
      <c r="J51" t="s">
        <v>1</v>
      </c>
      <c r="K51" t="s">
        <v>1</v>
      </c>
      <c r="L51" t="s">
        <v>1</v>
      </c>
      <c r="M51" t="s">
        <v>1</v>
      </c>
      <c r="N51" t="s">
        <v>1</v>
      </c>
      <c r="O51" t="s">
        <v>1</v>
      </c>
      <c r="P51" t="s">
        <v>1</v>
      </c>
      <c r="Q51" t="s">
        <v>1</v>
      </c>
      <c r="R51" t="s">
        <v>1</v>
      </c>
      <c r="S51" t="s">
        <v>1</v>
      </c>
      <c r="T51" t="s">
        <v>1</v>
      </c>
      <c r="U51" t="s">
        <v>1</v>
      </c>
      <c r="V51" t="s">
        <v>1</v>
      </c>
      <c r="W51" t="s">
        <v>1</v>
      </c>
      <c r="X51" t="s">
        <v>1</v>
      </c>
      <c r="Y51" t="s">
        <v>1</v>
      </c>
      <c r="Z51" t="s">
        <v>1</v>
      </c>
      <c r="AA51" t="s">
        <v>1</v>
      </c>
      <c r="AB51" t="s">
        <v>1</v>
      </c>
      <c r="AC51" t="s">
        <v>1</v>
      </c>
      <c r="AD51" t="s">
        <v>1</v>
      </c>
      <c r="AE51" t="s">
        <v>1</v>
      </c>
      <c r="AG51" t="str">
        <f t="shared" si="0"/>
        <v>ESP</v>
      </c>
    </row>
    <row r="52" spans="1:33" x14ac:dyDescent="0.2">
      <c r="A52" t="s">
        <v>114</v>
      </c>
      <c r="B52" s="3">
        <v>-75.402186</v>
      </c>
      <c r="C52" s="3">
        <v>-75.402186</v>
      </c>
      <c r="D52" s="3">
        <v>-81.696046999999993</v>
      </c>
      <c r="E52" s="3">
        <v>-81.204243000000005</v>
      </c>
      <c r="F52" s="3">
        <v>-81.122410000000002</v>
      </c>
      <c r="G52" s="3">
        <v>-80.426597999999998</v>
      </c>
      <c r="H52" s="3">
        <v>-79.710144999999997</v>
      </c>
      <c r="I52" s="3">
        <v>-79.201177000000001</v>
      </c>
      <c r="J52" s="3">
        <v>-78.805272000000002</v>
      </c>
      <c r="K52" s="3">
        <v>-84.563464999999994</v>
      </c>
      <c r="L52" s="3">
        <v>-84.181977000000003</v>
      </c>
      <c r="M52" s="3">
        <v>-83.585054999999997</v>
      </c>
      <c r="N52" s="3">
        <v>-82.751085000000003</v>
      </c>
      <c r="O52" s="3">
        <v>-82.337280000000007</v>
      </c>
      <c r="P52" s="3">
        <v>-67.537323000000001</v>
      </c>
      <c r="Q52" s="3">
        <v>-67.393952999999996</v>
      </c>
      <c r="R52" s="3">
        <v>-68.110248999999996</v>
      </c>
      <c r="S52" s="3">
        <v>-66.171526</v>
      </c>
      <c r="T52" s="3">
        <v>-65.847029000000006</v>
      </c>
      <c r="U52" s="3">
        <v>-63.695188000000002</v>
      </c>
      <c r="V52" s="3">
        <v>-77.159603000000004</v>
      </c>
      <c r="W52" s="3">
        <v>-76.156082999999995</v>
      </c>
      <c r="X52" s="3">
        <v>-73.973528000000002</v>
      </c>
      <c r="Y52" s="3">
        <v>-57.210791</v>
      </c>
      <c r="Z52" s="3">
        <v>-59.587533999999998</v>
      </c>
      <c r="AA52" s="3">
        <v>-54.912551999999998</v>
      </c>
      <c r="AB52" s="3">
        <v>-47.097839</v>
      </c>
      <c r="AC52" s="3">
        <v>-46.928949000000003</v>
      </c>
      <c r="AD52" s="3">
        <v>-46.441082000000002</v>
      </c>
      <c r="AE52" s="3">
        <v>-46.257451000000003</v>
      </c>
      <c r="AG52" t="str">
        <f t="shared" si="0"/>
        <v>SWE</v>
      </c>
    </row>
    <row r="53" spans="1:33" ht="6.75" customHeight="1" x14ac:dyDescent="0.2">
      <c r="A53" t="s">
        <v>115</v>
      </c>
      <c r="B53" s="3">
        <v>-56.769290151514319</v>
      </c>
      <c r="C53" s="3">
        <v>-56.769290151514319</v>
      </c>
      <c r="D53" s="3">
        <v>-56.823879393938661</v>
      </c>
      <c r="E53" s="3">
        <v>-56.885719826840528</v>
      </c>
      <c r="F53" s="3">
        <v>-56.95969525974003</v>
      </c>
      <c r="G53" s="3">
        <v>-57.217595213119907</v>
      </c>
      <c r="H53" s="3">
        <v>-57.526743779553421</v>
      </c>
      <c r="I53" s="3">
        <v>-57.835991631701461</v>
      </c>
      <c r="J53" s="3">
        <v>-58.203347292707122</v>
      </c>
      <c r="K53" s="3">
        <v>-58.569144014318923</v>
      </c>
      <c r="L53" s="3">
        <v>-58.93204630236432</v>
      </c>
      <c r="M53" s="3">
        <v>-59.294948590408779</v>
      </c>
      <c r="N53" s="3">
        <v>-59.657850878455093</v>
      </c>
      <c r="O53" s="3">
        <v>-60.02075316650037</v>
      </c>
      <c r="P53" s="3">
        <v>-60.38365545454576</v>
      </c>
      <c r="Q53" s="3">
        <v>-60.74655774259115</v>
      </c>
      <c r="R53" s="3">
        <v>-61.010325131646233</v>
      </c>
      <c r="S53" s="3">
        <v>-61.28937451204343</v>
      </c>
      <c r="T53" s="3">
        <v>-61.563728721500702</v>
      </c>
      <c r="U53" s="3">
        <v>-61.880349645909739</v>
      </c>
      <c r="V53" s="3">
        <v>-62.138393065268367</v>
      </c>
      <c r="W53" s="3">
        <v>-62.402179017093403</v>
      </c>
      <c r="X53" s="3">
        <v>-62.666874059829048</v>
      </c>
      <c r="Y53" s="3">
        <v>-62.930426245421913</v>
      </c>
      <c r="Z53" s="3">
        <v>-63.143733431012947</v>
      </c>
      <c r="AA53" s="3">
        <v>-63.298146024530922</v>
      </c>
      <c r="AB53" s="3">
        <v>-63.316308672439007</v>
      </c>
      <c r="AC53" s="3">
        <v>-63.324997987012409</v>
      </c>
      <c r="AD53" s="3">
        <v>-63.258635988455801</v>
      </c>
      <c r="AE53" s="3">
        <v>-63.463417323232179</v>
      </c>
      <c r="AG53" t="str">
        <f t="shared" si="0"/>
        <v>CHE</v>
      </c>
    </row>
    <row r="54" spans="1:33" x14ac:dyDescent="0.2">
      <c r="A54" t="s">
        <v>116</v>
      </c>
      <c r="B54" s="3">
        <v>-7.5249999999999996E-3</v>
      </c>
      <c r="C54" s="3">
        <v>-7.5249999999999996E-3</v>
      </c>
      <c r="D54" s="3">
        <v>-7.5249999999999996E-3</v>
      </c>
      <c r="E54" s="3">
        <v>-7.5249999999999996E-3</v>
      </c>
      <c r="F54" s="3">
        <v>-7.5249999999999996E-3</v>
      </c>
      <c r="G54" s="3">
        <v>-7.5249999999999996E-3</v>
      </c>
      <c r="H54" s="3">
        <v>-7.5249999999999996E-3</v>
      </c>
      <c r="I54" s="3">
        <v>-7.5249999999999996E-3</v>
      </c>
      <c r="J54" s="3">
        <v>-7.5249999999999996E-3</v>
      </c>
      <c r="K54" s="3">
        <v>-7.5249999999999996E-3</v>
      </c>
      <c r="L54" s="3">
        <v>-7.5249999999999996E-3</v>
      </c>
      <c r="M54" s="3">
        <v>-7.5249999999999996E-3</v>
      </c>
      <c r="N54" s="3">
        <v>-7.5249999999999996E-3</v>
      </c>
      <c r="O54" s="3">
        <v>-7.5249999999999996E-3</v>
      </c>
      <c r="P54" s="3">
        <v>-7.5249999999999996E-3</v>
      </c>
      <c r="Q54" s="3">
        <v>-7.5249999999999996E-3</v>
      </c>
      <c r="R54" s="3">
        <v>-7.5249999999999996E-3</v>
      </c>
      <c r="S54" s="3">
        <v>-7.5249999999999996E-3</v>
      </c>
      <c r="T54" s="3">
        <v>-7.5249999999999996E-3</v>
      </c>
      <c r="U54" s="3">
        <v>-7.5249999999999996E-3</v>
      </c>
      <c r="V54" s="3">
        <v>-7.5249999999999996E-3</v>
      </c>
      <c r="W54" s="3">
        <v>-7.5249999999999996E-3</v>
      </c>
      <c r="X54" s="3">
        <v>-7.5249999999999996E-3</v>
      </c>
      <c r="Y54" s="3">
        <v>-7.5249999999999996E-3</v>
      </c>
      <c r="Z54" s="3">
        <v>-7.5249999999999996E-3</v>
      </c>
      <c r="AA54" s="3">
        <v>-7.5249999999999996E-3</v>
      </c>
      <c r="AB54" s="3">
        <v>-7.5249999999999996E-3</v>
      </c>
      <c r="AC54" s="3">
        <v>-7.5249999999999996E-3</v>
      </c>
      <c r="AD54" s="3">
        <v>-7.5249999999999996E-3</v>
      </c>
      <c r="AE54" s="3">
        <v>-7.5249999999999996E-3</v>
      </c>
      <c r="AG54" t="str">
        <f t="shared" si="0"/>
        <v>TUR</v>
      </c>
    </row>
    <row r="55" spans="1:33" x14ac:dyDescent="0.2">
      <c r="A55" t="s">
        <v>117</v>
      </c>
      <c r="B55" s="3">
        <v>-56.074866024601882</v>
      </c>
      <c r="C55" s="3">
        <v>-56.074866024601882</v>
      </c>
      <c r="D55" s="3">
        <v>-53.715912998794387</v>
      </c>
      <c r="E55" s="3">
        <v>-57.478514524770659</v>
      </c>
      <c r="F55" s="3">
        <v>-54.226266858279899</v>
      </c>
      <c r="G55" s="3">
        <v>-53.46223082099597</v>
      </c>
      <c r="H55" s="3">
        <v>-50.747041099667172</v>
      </c>
      <c r="I55" s="3">
        <v>-53.976997435391603</v>
      </c>
      <c r="J55" s="3">
        <v>-56.265679368581843</v>
      </c>
      <c r="K55" s="3">
        <v>-59.465454115979682</v>
      </c>
      <c r="L55" s="3">
        <v>-61.118061695061037</v>
      </c>
      <c r="M55" s="3">
        <v>-65.530418751646039</v>
      </c>
      <c r="N55" s="3">
        <v>-67.513215473481523</v>
      </c>
      <c r="O55" s="3">
        <v>-65.379801113037118</v>
      </c>
      <c r="P55" s="3">
        <v>-72.019943493435264</v>
      </c>
      <c r="Q55" s="3">
        <v>-75.605700712589069</v>
      </c>
      <c r="R55" s="3">
        <v>-80.471280729427164</v>
      </c>
      <c r="S55" s="3">
        <v>-83.122805442054698</v>
      </c>
      <c r="T55" s="3">
        <v>-86.267156862745082</v>
      </c>
      <c r="U55" s="3">
        <v>-85.649218001915102</v>
      </c>
      <c r="V55" s="3">
        <v>-95.659941928996702</v>
      </c>
      <c r="W55" s="3">
        <v>-94.321555063969882</v>
      </c>
      <c r="X55" s="3">
        <v>-94.322193331935409</v>
      </c>
      <c r="Y55" s="3">
        <v>-94.322085612666768</v>
      </c>
      <c r="Z55" s="3">
        <v>-92.456905026268743</v>
      </c>
      <c r="AA55" s="3">
        <v>-92.456905026268743</v>
      </c>
      <c r="AB55" s="3">
        <v>-92.456905026268743</v>
      </c>
      <c r="AC55" s="3">
        <v>-92.456905026268743</v>
      </c>
      <c r="AD55" s="3">
        <v>-92.466569174384801</v>
      </c>
      <c r="AE55" s="3">
        <v>-91.712765621332764</v>
      </c>
      <c r="AG55" t="str">
        <f t="shared" si="0"/>
        <v>UKR</v>
      </c>
    </row>
    <row r="56" spans="1:33" x14ac:dyDescent="0.2">
      <c r="A56" t="s">
        <v>118</v>
      </c>
      <c r="B56" s="3">
        <v>-48.353939009324009</v>
      </c>
      <c r="C56" s="3">
        <v>-48.353939009324009</v>
      </c>
      <c r="D56" s="3">
        <v>-48.490378018648023</v>
      </c>
      <c r="E56" s="3">
        <v>-48.626817027972031</v>
      </c>
      <c r="F56" s="3">
        <v>-48.763256037296038</v>
      </c>
      <c r="G56" s="3">
        <v>-48.899695046620053</v>
      </c>
      <c r="H56" s="3">
        <v>-49.036134055944061</v>
      </c>
      <c r="I56" s="3">
        <v>-49.172573065268061</v>
      </c>
      <c r="J56" s="3">
        <v>-49.309012074592069</v>
      </c>
      <c r="K56" s="3">
        <v>-49.445451083916083</v>
      </c>
      <c r="L56" s="3">
        <v>-49.581890093240091</v>
      </c>
      <c r="M56" s="3">
        <v>-49.718329102564098</v>
      </c>
      <c r="N56" s="3">
        <v>-49.854768111888113</v>
      </c>
      <c r="O56" s="3">
        <v>-49.991207121212121</v>
      </c>
      <c r="P56" s="3">
        <v>-49.99330962121212</v>
      </c>
      <c r="Q56" s="3">
        <v>-49.995412121212119</v>
      </c>
      <c r="R56" s="3">
        <v>-49.997514621212119</v>
      </c>
      <c r="S56" s="3">
        <v>-50.06153112121212</v>
      </c>
      <c r="T56" s="3">
        <v>-50.125547621212121</v>
      </c>
      <c r="U56" s="3">
        <v>-50.189564121212122</v>
      </c>
      <c r="V56" s="3">
        <v>-50.253580621212123</v>
      </c>
      <c r="W56" s="3">
        <v>-50.181158111888109</v>
      </c>
      <c r="X56" s="3">
        <v>-50.054105977564099</v>
      </c>
      <c r="Y56" s="3">
        <v>-49.927053843240088</v>
      </c>
      <c r="Z56" s="3">
        <v>-49.800001708916078</v>
      </c>
      <c r="AA56" s="3">
        <v>-49.672949574592067</v>
      </c>
      <c r="AB56" s="3">
        <v>-49.53651056526806</v>
      </c>
      <c r="AC56" s="3">
        <v>-49.456644055944061</v>
      </c>
      <c r="AD56" s="3">
        <v>-49.328980046620053</v>
      </c>
      <c r="AE56" s="3">
        <v>-49.81676103729604</v>
      </c>
      <c r="AG56" t="str">
        <f t="shared" si="0"/>
        <v>GBR</v>
      </c>
    </row>
    <row r="57" spans="1:33" x14ac:dyDescent="0.2">
      <c r="A57" t="s">
        <v>119</v>
      </c>
      <c r="B57" s="3">
        <v>-48.353939009324009</v>
      </c>
      <c r="C57" s="3">
        <v>-48.353939009324009</v>
      </c>
      <c r="D57" s="3">
        <v>-48.490378018648023</v>
      </c>
      <c r="E57" s="3">
        <v>-48.626817027972031</v>
      </c>
      <c r="F57" s="3">
        <v>-48.763256037296038</v>
      </c>
      <c r="G57" s="3">
        <v>-48.899695046620053</v>
      </c>
      <c r="H57" s="3">
        <v>-49.036134055944061</v>
      </c>
      <c r="I57" s="3">
        <v>-49.172573065268061</v>
      </c>
      <c r="J57" s="3">
        <v>-49.309012074592069</v>
      </c>
      <c r="K57" s="3">
        <v>-49.445451083916083</v>
      </c>
      <c r="L57" s="3">
        <v>-49.581890093240091</v>
      </c>
      <c r="M57" s="3">
        <v>-49.718329102564098</v>
      </c>
      <c r="N57" s="3">
        <v>-49.854768111888113</v>
      </c>
      <c r="O57" s="3">
        <v>-49.991207121212121</v>
      </c>
      <c r="P57" s="3">
        <v>-49.99330962121212</v>
      </c>
      <c r="Q57" s="3">
        <v>-49.995412121212119</v>
      </c>
      <c r="R57" s="3">
        <v>-49.997514621212119</v>
      </c>
      <c r="S57" s="3">
        <v>-50.06153112121212</v>
      </c>
      <c r="T57" s="3">
        <v>-50.125547621212121</v>
      </c>
      <c r="U57" s="3">
        <v>-50.189564121212122</v>
      </c>
      <c r="V57" s="3">
        <v>-50.253580621212123</v>
      </c>
      <c r="W57" s="3">
        <v>-50.181158111888109</v>
      </c>
      <c r="X57" s="3">
        <v>-50.054105977564099</v>
      </c>
      <c r="Y57" s="3">
        <v>-49.927053843240088</v>
      </c>
      <c r="Z57" s="3">
        <v>-49.800001708916078</v>
      </c>
      <c r="AA57" s="3">
        <v>-49.672949574592067</v>
      </c>
      <c r="AB57" s="3">
        <v>-49.53651056526806</v>
      </c>
      <c r="AC57" s="3">
        <v>-49.456644055944061</v>
      </c>
      <c r="AD57" s="3">
        <v>-49.328980046620053</v>
      </c>
      <c r="AE57" s="3">
        <v>-49.81676103729604</v>
      </c>
      <c r="AG57" t="str">
        <f t="shared" si="0"/>
        <v>GBK</v>
      </c>
    </row>
    <row r="58" spans="1:33" x14ac:dyDescent="0.2">
      <c r="A58" t="s">
        <v>198</v>
      </c>
      <c r="B58" s="3"/>
      <c r="C58" s="3">
        <f>C57/1000*(44/12)</f>
        <v>-0.17729777636752134</v>
      </c>
      <c r="D58" s="3">
        <f t="shared" ref="D58:AE58" si="2">D57/1000*(44/12)</f>
        <v>-0.17779805273504273</v>
      </c>
      <c r="E58" s="3">
        <f t="shared" si="2"/>
        <v>-0.1782983291025641</v>
      </c>
      <c r="F58" s="3">
        <f t="shared" si="2"/>
        <v>-0.17879860547008547</v>
      </c>
      <c r="G58" s="3">
        <f t="shared" si="2"/>
        <v>-0.17929888183760687</v>
      </c>
      <c r="H58" s="3">
        <f t="shared" si="2"/>
        <v>-0.17979915820512823</v>
      </c>
      <c r="I58" s="3">
        <f t="shared" si="2"/>
        <v>-0.18029943457264955</v>
      </c>
      <c r="J58" s="3">
        <f t="shared" si="2"/>
        <v>-0.18079971094017092</v>
      </c>
      <c r="K58" s="3">
        <f t="shared" si="2"/>
        <v>-0.18129998730769231</v>
      </c>
      <c r="L58" s="3">
        <f t="shared" si="2"/>
        <v>-0.18180026367521365</v>
      </c>
      <c r="M58" s="3">
        <f t="shared" si="2"/>
        <v>-0.18230054004273502</v>
      </c>
      <c r="N58" s="3">
        <f t="shared" si="2"/>
        <v>-0.18280081641025639</v>
      </c>
      <c r="O58" s="3">
        <f t="shared" si="2"/>
        <v>-0.18330109277777776</v>
      </c>
      <c r="P58" s="3">
        <f t="shared" si="2"/>
        <v>-0.18330880194444443</v>
      </c>
      <c r="Q58" s="3">
        <f t="shared" si="2"/>
        <v>-0.18331651111111111</v>
      </c>
      <c r="R58" s="3">
        <f t="shared" si="2"/>
        <v>-0.18332422027777776</v>
      </c>
      <c r="S58" s="3">
        <f t="shared" si="2"/>
        <v>-0.18355894744444445</v>
      </c>
      <c r="T58" s="3">
        <f t="shared" si="2"/>
        <v>-0.1837936746111111</v>
      </c>
      <c r="U58" s="3">
        <f t="shared" si="2"/>
        <v>-0.18402840177777777</v>
      </c>
      <c r="V58" s="3">
        <f t="shared" si="2"/>
        <v>-0.18426312894444444</v>
      </c>
      <c r="W58" s="3">
        <f t="shared" si="2"/>
        <v>-0.18399757974358971</v>
      </c>
      <c r="X58" s="3">
        <f t="shared" si="2"/>
        <v>-0.18353172191773504</v>
      </c>
      <c r="Y58" s="3">
        <f t="shared" si="2"/>
        <v>-0.1830658640918803</v>
      </c>
      <c r="Z58" s="3">
        <f t="shared" si="2"/>
        <v>-0.1826000062660256</v>
      </c>
      <c r="AA58" s="3">
        <f t="shared" si="2"/>
        <v>-0.18213414844017092</v>
      </c>
      <c r="AB58" s="3">
        <f t="shared" si="2"/>
        <v>-0.18163387207264955</v>
      </c>
      <c r="AC58" s="3">
        <f t="shared" si="2"/>
        <v>-0.18134102820512824</v>
      </c>
      <c r="AD58" s="3">
        <f t="shared" si="2"/>
        <v>-0.18087292683760686</v>
      </c>
      <c r="AE58" s="3">
        <f t="shared" si="2"/>
        <v>-0.18266145713675214</v>
      </c>
      <c r="AG58" t="str">
        <f t="shared" si="0"/>
        <v>GBK</v>
      </c>
    </row>
    <row r="59" spans="1:33" x14ac:dyDescent="0.2">
      <c r="A59" t="s">
        <v>120</v>
      </c>
      <c r="B59" s="3">
        <v>-1930.9281399484908</v>
      </c>
      <c r="C59" s="3">
        <v>-1930.9281399484908</v>
      </c>
      <c r="D59" s="3">
        <v>-1913.2224838242544</v>
      </c>
      <c r="E59" s="3">
        <v>-1927.8560350643725</v>
      </c>
      <c r="F59" s="3">
        <v>-1941.7908837781824</v>
      </c>
      <c r="G59" s="3">
        <v>-1969.4593725725126</v>
      </c>
      <c r="H59" s="3">
        <v>-1934.4397776299725</v>
      </c>
      <c r="I59" s="3">
        <v>-1922.4429398300729</v>
      </c>
      <c r="J59" s="3">
        <v>-1906.9362606400089</v>
      </c>
      <c r="K59" s="3">
        <v>-1917.697836876818</v>
      </c>
      <c r="L59" s="3">
        <v>-1922.7555668915998</v>
      </c>
      <c r="M59" s="3">
        <v>-1931.8954343913269</v>
      </c>
      <c r="N59" s="3">
        <v>-1897.8584734720635</v>
      </c>
      <c r="O59" s="3">
        <v>-1929.1970906784272</v>
      </c>
      <c r="P59" s="3">
        <v>-1874.4157170880635</v>
      </c>
      <c r="Q59" s="3">
        <v>-1934.7684835076998</v>
      </c>
      <c r="R59" s="3">
        <v>-1946.0747283861544</v>
      </c>
      <c r="S59" s="3">
        <v>-1934.327301102518</v>
      </c>
      <c r="T59" s="3">
        <v>-1941.7918371040632</v>
      </c>
      <c r="U59" s="3">
        <v>-1944.8787793540362</v>
      </c>
      <c r="V59" s="3">
        <v>-1988.8236154804636</v>
      </c>
      <c r="W59" s="3">
        <v>-1994.5923280875543</v>
      </c>
      <c r="X59" s="3">
        <v>-1994.9266696356544</v>
      </c>
      <c r="Y59" s="3">
        <v>-1983.0719092869272</v>
      </c>
      <c r="Z59" s="3">
        <v>-1992.4955093296828</v>
      </c>
      <c r="AA59" s="3">
        <v>-2004.3334802611555</v>
      </c>
      <c r="AB59" s="3">
        <v>-1991.7394748191307</v>
      </c>
      <c r="AC59" s="3">
        <v>-1980.1936839933053</v>
      </c>
      <c r="AD59" s="3">
        <v>-1978.5430484930614</v>
      </c>
      <c r="AE59" s="3">
        <v>-1977.1095577152</v>
      </c>
      <c r="AG59" t="str">
        <f t="shared" si="0"/>
        <v>USA</v>
      </c>
    </row>
    <row r="64" spans="1:33" ht="12" thickBot="1" x14ac:dyDescent="0.25"/>
    <row r="65" spans="1:31" ht="12" thickBot="1" x14ac:dyDescent="0.25">
      <c r="A65" s="21" t="s">
        <v>124</v>
      </c>
      <c r="R65" t="s">
        <v>181</v>
      </c>
    </row>
    <row r="66" spans="1:31" x14ac:dyDescent="0.2">
      <c r="A66" s="49" t="s">
        <v>123</v>
      </c>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row>
    <row r="67" spans="1:31" x14ac:dyDescent="0.2">
      <c r="A67" s="50" t="s">
        <v>24</v>
      </c>
      <c r="C67" s="48">
        <f>C32</f>
        <v>-1739.8818062381877</v>
      </c>
      <c r="D67" s="48">
        <f t="shared" ref="D67:AE67" si="3">D32</f>
        <v>-1689.9780494467866</v>
      </c>
      <c r="E67" s="48">
        <f t="shared" si="3"/>
        <v>-1722.3127490605748</v>
      </c>
      <c r="F67" s="48">
        <f t="shared" si="3"/>
        <v>-1673.9257112824992</v>
      </c>
      <c r="G67" s="48">
        <f t="shared" si="3"/>
        <v>-1669.8841786126884</v>
      </c>
      <c r="H67" s="48">
        <f t="shared" si="3"/>
        <v>-1641.3734464807046</v>
      </c>
      <c r="I67" s="48">
        <f t="shared" si="3"/>
        <v>-1629.8754725305514</v>
      </c>
      <c r="J67" s="48">
        <f t="shared" si="3"/>
        <v>-1653.4845880077548</v>
      </c>
      <c r="K67" s="48">
        <f t="shared" si="3"/>
        <v>-1613.0803713315229</v>
      </c>
      <c r="L67" s="48">
        <f t="shared" si="3"/>
        <v>-1645.3849268716046</v>
      </c>
      <c r="M67" s="48">
        <f t="shared" si="3"/>
        <v>-1930.3718888602061</v>
      </c>
      <c r="N67" s="48">
        <f t="shared" si="3"/>
        <v>-1910.7425042202267</v>
      </c>
      <c r="O67" s="48">
        <f t="shared" si="3"/>
        <v>-1887.7872867292963</v>
      </c>
      <c r="P67" s="48">
        <f t="shared" si="3"/>
        <v>-1866.4418720076956</v>
      </c>
      <c r="Q67" s="48">
        <f t="shared" si="3"/>
        <v>-1850.3973122934697</v>
      </c>
      <c r="R67" s="48">
        <f t="shared" si="3"/>
        <v>-1946.5139577695368</v>
      </c>
      <c r="S67" s="48">
        <f t="shared" si="3"/>
        <v>-1949.5347475993674</v>
      </c>
      <c r="T67" s="48">
        <f t="shared" si="3"/>
        <v>-1927.2715406912853</v>
      </c>
      <c r="U67" s="48">
        <f t="shared" si="3"/>
        <v>-1959.8873121041788</v>
      </c>
      <c r="V67" s="48">
        <f t="shared" si="3"/>
        <v>-1948.1478540404996</v>
      </c>
      <c r="W67" s="48">
        <f t="shared" si="3"/>
        <v>-2092.205991160276</v>
      </c>
      <c r="X67" s="48">
        <f t="shared" si="3"/>
        <v>-2094.5963416857358</v>
      </c>
      <c r="Y67" s="48">
        <f t="shared" si="3"/>
        <v>-2109.4722845427318</v>
      </c>
      <c r="Z67" s="48">
        <f t="shared" si="3"/>
        <v>-2086.7159892474679</v>
      </c>
      <c r="AA67" s="48">
        <f t="shared" si="3"/>
        <v>-2095.990166765378</v>
      </c>
      <c r="AB67" s="48">
        <f t="shared" si="3"/>
        <v>-2090.4406890650257</v>
      </c>
      <c r="AC67" s="48">
        <f t="shared" si="3"/>
        <v>-2131.9987543030106</v>
      </c>
      <c r="AD67" s="48">
        <f t="shared" si="3"/>
        <v>-2190.6176545875205</v>
      </c>
      <c r="AE67" s="48">
        <f t="shared" si="3"/>
        <v>-2263.860369157303</v>
      </c>
    </row>
    <row r="68" spans="1:31" x14ac:dyDescent="0.2">
      <c r="A68" s="50" t="s">
        <v>9</v>
      </c>
      <c r="C68" s="47" t="str">
        <f>C26</f>
        <v>NO,IE</v>
      </c>
      <c r="D68" s="47" t="str">
        <f t="shared" ref="D68:AE68" si="4">D26</f>
        <v>NO,IE</v>
      </c>
      <c r="E68" s="47" t="str">
        <f t="shared" si="4"/>
        <v>NO,IE</v>
      </c>
      <c r="F68" s="47" t="str">
        <f t="shared" si="4"/>
        <v>NO,IE</v>
      </c>
      <c r="G68" s="47" t="str">
        <f t="shared" si="4"/>
        <v>NO,IE</v>
      </c>
      <c r="H68" s="47" t="str">
        <f t="shared" si="4"/>
        <v>NO,IE</v>
      </c>
      <c r="I68" s="47" t="str">
        <f t="shared" si="4"/>
        <v>NO,IE</v>
      </c>
      <c r="J68" s="47" t="str">
        <f t="shared" si="4"/>
        <v>NO,IE</v>
      </c>
      <c r="K68" s="47" t="str">
        <f t="shared" si="4"/>
        <v>NO,IE</v>
      </c>
      <c r="L68" s="47" t="str">
        <f t="shared" si="4"/>
        <v>NO,IE</v>
      </c>
      <c r="M68" s="47" t="str">
        <f t="shared" si="4"/>
        <v>NO,IE</v>
      </c>
      <c r="N68" s="47" t="str">
        <f t="shared" si="4"/>
        <v>NO,IE</v>
      </c>
      <c r="O68" s="47" t="str">
        <f t="shared" si="4"/>
        <v>NO,IE</v>
      </c>
      <c r="P68" s="47" t="str">
        <f t="shared" si="4"/>
        <v>NO,IE</v>
      </c>
      <c r="Q68" s="47" t="str">
        <f t="shared" si="4"/>
        <v>NO,IE</v>
      </c>
      <c r="R68" s="47" t="str">
        <f t="shared" si="4"/>
        <v>NO,IE</v>
      </c>
      <c r="S68" s="47" t="str">
        <f t="shared" si="4"/>
        <v>NO,IE</v>
      </c>
      <c r="T68" s="47" t="str">
        <f t="shared" si="4"/>
        <v>NO,IE</v>
      </c>
      <c r="U68" s="47" t="str">
        <f t="shared" si="4"/>
        <v>NO,IE</v>
      </c>
      <c r="V68" s="47" t="str">
        <f t="shared" si="4"/>
        <v>NO,IE</v>
      </c>
      <c r="W68" s="47" t="str">
        <f t="shared" si="4"/>
        <v>NO,IE</v>
      </c>
      <c r="X68" s="47" t="str">
        <f t="shared" si="4"/>
        <v>NO,IE</v>
      </c>
      <c r="Y68" s="47" t="str">
        <f t="shared" si="4"/>
        <v>NO,IE</v>
      </c>
      <c r="Z68" s="47" t="str">
        <f t="shared" si="4"/>
        <v>NO,IE</v>
      </c>
      <c r="AA68" s="47" t="str">
        <f t="shared" si="4"/>
        <v>NO,IE</v>
      </c>
      <c r="AB68" s="47" t="str">
        <f t="shared" si="4"/>
        <v>NO,IE</v>
      </c>
      <c r="AC68" s="47" t="str">
        <f t="shared" si="4"/>
        <v>NO,IE</v>
      </c>
      <c r="AD68" s="47" t="str">
        <f t="shared" si="4"/>
        <v>NO,IE</v>
      </c>
      <c r="AE68" s="47" t="str">
        <f t="shared" si="4"/>
        <v>NO,IE</v>
      </c>
    </row>
    <row r="69" spans="1:31" x14ac:dyDescent="0.2">
      <c r="A69" s="50" t="s">
        <v>2</v>
      </c>
      <c r="C69" s="48">
        <f>C12</f>
        <v>-1.5525</v>
      </c>
      <c r="D69" s="48">
        <f t="shared" ref="D69:AE69" si="5">D12</f>
        <v>-1.5525</v>
      </c>
      <c r="E69" s="48">
        <f t="shared" si="5"/>
        <v>-1.5525</v>
      </c>
      <c r="F69" s="48">
        <f t="shared" si="5"/>
        <v>-1.5525</v>
      </c>
      <c r="G69" s="48">
        <f t="shared" si="5"/>
        <v>-1.5525</v>
      </c>
      <c r="H69" s="48">
        <f t="shared" si="5"/>
        <v>-1.5525</v>
      </c>
      <c r="I69" s="48">
        <f t="shared" si="5"/>
        <v>-1.5525</v>
      </c>
      <c r="J69" s="48">
        <f t="shared" si="5"/>
        <v>-1.5525</v>
      </c>
      <c r="K69" s="48">
        <f t="shared" si="5"/>
        <v>-1.5525</v>
      </c>
      <c r="L69" s="48">
        <f t="shared" si="5"/>
        <v>-1.5525</v>
      </c>
      <c r="M69" s="48">
        <f t="shared" si="5"/>
        <v>-1.5525</v>
      </c>
      <c r="N69" s="48">
        <f t="shared" si="5"/>
        <v>-1.5525</v>
      </c>
      <c r="O69" s="48">
        <f t="shared" si="5"/>
        <v>-1.5525</v>
      </c>
      <c r="P69" s="48">
        <f t="shared" si="5"/>
        <v>-1.5525</v>
      </c>
      <c r="Q69" s="48">
        <f t="shared" si="5"/>
        <v>-1.5525</v>
      </c>
      <c r="R69" s="48">
        <f t="shared" si="5"/>
        <v>-1.5525</v>
      </c>
      <c r="S69" s="48">
        <f t="shared" si="5"/>
        <v>-1.5525</v>
      </c>
      <c r="T69" s="48">
        <f t="shared" si="5"/>
        <v>-1.5525</v>
      </c>
      <c r="U69" s="48">
        <f t="shared" si="5"/>
        <v>-1.5525</v>
      </c>
      <c r="V69" s="48">
        <f t="shared" si="5"/>
        <v>-1.5525</v>
      </c>
      <c r="W69" s="48">
        <f t="shared" si="5"/>
        <v>-1.5525</v>
      </c>
      <c r="X69" s="48">
        <f t="shared" si="5"/>
        <v>-1.5525</v>
      </c>
      <c r="Y69" s="48">
        <f t="shared" si="5"/>
        <v>-1.5525</v>
      </c>
      <c r="Z69" s="48">
        <f t="shared" si="5"/>
        <v>-1.5525</v>
      </c>
      <c r="AA69" s="48">
        <f t="shared" si="5"/>
        <v>-1.5525</v>
      </c>
      <c r="AB69" s="48">
        <f t="shared" si="5"/>
        <v>-1.5525</v>
      </c>
      <c r="AC69" s="48">
        <f t="shared" si="5"/>
        <v>-1.5525</v>
      </c>
      <c r="AD69" s="48">
        <f t="shared" si="5"/>
        <v>-1.5525</v>
      </c>
      <c r="AE69" s="48">
        <f t="shared" si="5"/>
        <v>-1.5525</v>
      </c>
    </row>
    <row r="70" spans="1:31" x14ac:dyDescent="0.2">
      <c r="A70" s="50" t="s">
        <v>17</v>
      </c>
      <c r="C70" s="48">
        <f>C42</f>
        <v>-1465.6294137914913</v>
      </c>
      <c r="D70" s="48">
        <f t="shared" ref="D70:AE70" si="6">D42</f>
        <v>-1455.5986414425272</v>
      </c>
      <c r="E70" s="48">
        <f t="shared" si="6"/>
        <v>-1445.6167832236879</v>
      </c>
      <c r="F70" s="48">
        <f t="shared" si="6"/>
        <v>-1435.685518701725</v>
      </c>
      <c r="G70" s="48">
        <f t="shared" si="6"/>
        <v>-1425.8024036390091</v>
      </c>
      <c r="H70" s="48">
        <f t="shared" si="6"/>
        <v>-1415.9682835345391</v>
      </c>
      <c r="I70" s="48">
        <f t="shared" si="6"/>
        <v>-1406.183636223215</v>
      </c>
      <c r="J70" s="48">
        <f t="shared" si="6"/>
        <v>-1396.4477194541391</v>
      </c>
      <c r="K70" s="48">
        <f t="shared" si="6"/>
        <v>-1386.7608185101092</v>
      </c>
      <c r="L70" s="48">
        <f t="shared" si="6"/>
        <v>-1377.1232845805248</v>
      </c>
      <c r="M70" s="48">
        <f t="shared" si="6"/>
        <v>-1367.5346939127871</v>
      </c>
      <c r="N70" s="48">
        <f t="shared" si="6"/>
        <v>-1357.9948522744971</v>
      </c>
      <c r="O70" s="48">
        <f t="shared" si="6"/>
        <v>-1348.5044955192529</v>
      </c>
      <c r="P70" s="48">
        <f t="shared" si="6"/>
        <v>-1339.0629614558552</v>
      </c>
      <c r="Q70" s="48">
        <f t="shared" si="6"/>
        <v>-1327.3356975503809</v>
      </c>
      <c r="R70" s="48">
        <f t="shared" si="6"/>
        <v>-1307.9347191850381</v>
      </c>
      <c r="S70" s="48">
        <f t="shared" si="6"/>
        <v>-1288.7129524328068</v>
      </c>
      <c r="T70" s="48">
        <f t="shared" si="6"/>
        <v>-1269.669509657635</v>
      </c>
      <c r="U70" s="48">
        <f t="shared" si="6"/>
        <v>-1250.8036882433689</v>
      </c>
      <c r="V70" s="48">
        <f t="shared" si="6"/>
        <v>-1234.7126278187368</v>
      </c>
      <c r="W70" s="48">
        <f t="shared" si="6"/>
        <v>-1218.6506329220908</v>
      </c>
      <c r="X70" s="48">
        <f t="shared" si="6"/>
        <v>-1202.7283526236311</v>
      </c>
      <c r="Y70" s="48">
        <f t="shared" si="6"/>
        <v>-1186.944987270185</v>
      </c>
      <c r="Z70" s="48">
        <f t="shared" si="6"/>
        <v>-1177.5889302075441</v>
      </c>
      <c r="AA70" s="48">
        <f t="shared" si="6"/>
        <v>-1168.377740818155</v>
      </c>
      <c r="AB70" s="48">
        <f t="shared" si="6"/>
        <v>-1157.234496783087</v>
      </c>
      <c r="AC70" s="48">
        <f t="shared" si="6"/>
        <v>-1146.0367977286221</v>
      </c>
      <c r="AD70" s="48">
        <f t="shared" si="6"/>
        <v>-1134.8418541223671</v>
      </c>
      <c r="AE70" s="48">
        <f t="shared" si="6"/>
        <v>-1123.4736390736059</v>
      </c>
    </row>
    <row r="71" spans="1:31" x14ac:dyDescent="0.2">
      <c r="A71" s="50" t="s">
        <v>25</v>
      </c>
      <c r="C71" s="47" t="str">
        <f>C39</f>
        <v>NO</v>
      </c>
      <c r="D71" s="47" t="str">
        <f t="shared" ref="D71:AE71" si="7">D39</f>
        <v>NO</v>
      </c>
      <c r="E71" s="47" t="str">
        <f t="shared" si="7"/>
        <v>NO</v>
      </c>
      <c r="F71" s="47" t="str">
        <f t="shared" si="7"/>
        <v>NO</v>
      </c>
      <c r="G71" s="47" t="str">
        <f t="shared" si="7"/>
        <v>NO</v>
      </c>
      <c r="H71" s="47" t="str">
        <f t="shared" si="7"/>
        <v>NO</v>
      </c>
      <c r="I71" s="47" t="str">
        <f t="shared" si="7"/>
        <v>NO</v>
      </c>
      <c r="J71" s="47" t="str">
        <f t="shared" si="7"/>
        <v>NO</v>
      </c>
      <c r="K71" s="47" t="str">
        <f t="shared" si="7"/>
        <v>NO</v>
      </c>
      <c r="L71" s="47" t="str">
        <f t="shared" si="7"/>
        <v>NO</v>
      </c>
      <c r="M71" s="47" t="str">
        <f t="shared" si="7"/>
        <v>NO</v>
      </c>
      <c r="N71" s="47" t="str">
        <f t="shared" si="7"/>
        <v>NO</v>
      </c>
      <c r="O71" s="47" t="str">
        <f t="shared" si="7"/>
        <v>NO</v>
      </c>
      <c r="P71" s="47" t="str">
        <f t="shared" si="7"/>
        <v>NO</v>
      </c>
      <c r="Q71" s="47" t="str">
        <f t="shared" si="7"/>
        <v>NO</v>
      </c>
      <c r="R71" s="47" t="str">
        <f t="shared" si="7"/>
        <v>NO</v>
      </c>
      <c r="S71" s="47" t="str">
        <f t="shared" si="7"/>
        <v>NO</v>
      </c>
      <c r="T71" s="47" t="str">
        <f t="shared" si="7"/>
        <v>NO</v>
      </c>
      <c r="U71" s="47" t="str">
        <f t="shared" si="7"/>
        <v>NO</v>
      </c>
      <c r="V71" s="47" t="str">
        <f t="shared" si="7"/>
        <v>NO</v>
      </c>
      <c r="W71" s="47" t="str">
        <f t="shared" si="7"/>
        <v>NO</v>
      </c>
      <c r="X71" s="47" t="str">
        <f t="shared" si="7"/>
        <v>NO</v>
      </c>
      <c r="Y71" s="47" t="str">
        <f t="shared" si="7"/>
        <v>NO</v>
      </c>
      <c r="Z71" s="47" t="str">
        <f t="shared" si="7"/>
        <v>NO</v>
      </c>
      <c r="AA71" s="47" t="str">
        <f t="shared" si="7"/>
        <v>NO</v>
      </c>
      <c r="AB71" s="47" t="str">
        <f t="shared" si="7"/>
        <v>NO</v>
      </c>
      <c r="AC71" s="47" t="str">
        <f t="shared" si="7"/>
        <v>NO</v>
      </c>
      <c r="AD71" s="47" t="str">
        <f t="shared" si="7"/>
        <v>NO</v>
      </c>
      <c r="AE71" s="47" t="str">
        <f t="shared" si="7"/>
        <v>NO</v>
      </c>
    </row>
    <row r="72" spans="1:31" ht="12" thickBot="1" x14ac:dyDescent="0.25">
      <c r="A72" s="50" t="s">
        <v>7</v>
      </c>
      <c r="C72" s="48">
        <f>C18</f>
        <v>-387.691309341161</v>
      </c>
      <c r="D72" s="48">
        <f t="shared" ref="D72:AE72" si="8">D18</f>
        <v>-383.76256444232303</v>
      </c>
      <c r="E72" s="48">
        <f t="shared" si="8"/>
        <v>-379.83381953348402</v>
      </c>
      <c r="F72" s="48">
        <f t="shared" si="8"/>
        <v>-375.90507462464501</v>
      </c>
      <c r="G72" s="48">
        <f t="shared" si="8"/>
        <v>-371.97632972580999</v>
      </c>
      <c r="H72" s="48">
        <f t="shared" si="8"/>
        <v>-368.04758481697002</v>
      </c>
      <c r="I72" s="48">
        <f t="shared" si="8"/>
        <v>-364.11883990812998</v>
      </c>
      <c r="J72" s="48">
        <f t="shared" si="8"/>
        <v>-360.19009500929002</v>
      </c>
      <c r="K72" s="48">
        <f t="shared" si="8"/>
        <v>-356.26135010044999</v>
      </c>
      <c r="L72" s="48">
        <f t="shared" si="8"/>
        <v>-352.33260519161001</v>
      </c>
      <c r="M72" s="48">
        <f t="shared" si="8"/>
        <v>-348.40386029276999</v>
      </c>
      <c r="N72" s="48">
        <f t="shared" si="8"/>
        <v>-344.47511538394002</v>
      </c>
      <c r="O72" s="48">
        <f t="shared" si="8"/>
        <v>-340.56179861010003</v>
      </c>
      <c r="P72" s="48">
        <f t="shared" si="8"/>
        <v>-336.63214432626</v>
      </c>
      <c r="Q72" s="48">
        <f t="shared" si="8"/>
        <v>-332.69964629242003</v>
      </c>
      <c r="R72" s="48">
        <f t="shared" si="8"/>
        <v>-328.77348264118001</v>
      </c>
      <c r="S72" s="48">
        <f t="shared" si="8"/>
        <v>-324.84891272993002</v>
      </c>
      <c r="T72" s="48">
        <f t="shared" si="8"/>
        <v>-320.91576782868998</v>
      </c>
      <c r="U72" s="48">
        <f t="shared" si="8"/>
        <v>-316.98574792744</v>
      </c>
      <c r="V72" s="48">
        <f t="shared" si="8"/>
        <v>-313.07827489120001</v>
      </c>
      <c r="W72" s="48">
        <f t="shared" si="8"/>
        <v>-309.13423936110001</v>
      </c>
      <c r="X72" s="48">
        <f t="shared" si="8"/>
        <v>-301.92191368099998</v>
      </c>
      <c r="Y72" s="48">
        <f t="shared" si="8"/>
        <v>-301.9261674613</v>
      </c>
      <c r="Z72" s="48">
        <f t="shared" si="8"/>
        <v>-313.77639483640002</v>
      </c>
      <c r="AA72" s="48">
        <f t="shared" si="8"/>
        <v>-305.46178032199998</v>
      </c>
      <c r="AB72" s="48">
        <f t="shared" si="8"/>
        <v>-292.02423937240002</v>
      </c>
      <c r="AC72" s="48">
        <f t="shared" si="8"/>
        <v>-305.50266593489999</v>
      </c>
      <c r="AD72" s="48">
        <f t="shared" si="8"/>
        <v>-324.13049457220001</v>
      </c>
      <c r="AE72" s="48">
        <f t="shared" si="8"/>
        <v>-332.8664166227</v>
      </c>
    </row>
    <row r="73" spans="1:31" ht="12" thickBot="1" x14ac:dyDescent="0.25">
      <c r="A73" s="34" t="s">
        <v>175</v>
      </c>
      <c r="C73" s="51">
        <f>SUM(C67:C72)/1000*(44/12)</f>
        <v>-13.180768441026412</v>
      </c>
      <c r="D73" s="51">
        <f t="shared" ref="D73:AD73" si="9">SUM(D67:D72)/1000*(44/12)</f>
        <v>-12.946603102882666</v>
      </c>
      <c r="E73" s="51">
        <f t="shared" si="9"/>
        <v>-13.014158123331736</v>
      </c>
      <c r="F73" s="51">
        <f t="shared" si="9"/>
        <v>-12.785918950232519</v>
      </c>
      <c r="G73" s="51">
        <f t="shared" si="9"/>
        <v>-12.720456510584194</v>
      </c>
      <c r="H73" s="51">
        <f t="shared" si="9"/>
        <v>-12.56545332105145</v>
      </c>
      <c r="I73" s="51">
        <f t="shared" si="9"/>
        <v>-12.473011645093621</v>
      </c>
      <c r="J73" s="51">
        <f t="shared" si="9"/>
        <v>-12.509474642394341</v>
      </c>
      <c r="K73" s="51">
        <f t="shared" si="9"/>
        <v>-12.311401813120966</v>
      </c>
      <c r="L73" s="51">
        <f t="shared" si="9"/>
        <v>-12.380108827693711</v>
      </c>
      <c r="M73" s="51">
        <f t="shared" si="9"/>
        <v>-13.375497457907798</v>
      </c>
      <c r="N73" s="51">
        <f t="shared" si="9"/>
        <v>-13.254138230221766</v>
      </c>
      <c r="O73" s="51">
        <f t="shared" si="9"/>
        <v>-13.120822296481716</v>
      </c>
      <c r="P73" s="51">
        <f t="shared" si="9"/>
        <v>-12.993528085229306</v>
      </c>
      <c r="Q73" s="51">
        <f t="shared" si="9"/>
        <v>-12.877278905832991</v>
      </c>
      <c r="R73" s="51">
        <f t="shared" si="9"/>
        <v>-13.144173751851103</v>
      </c>
      <c r="S73" s="51">
        <f t="shared" si="9"/>
        <v>-13.070380080127714</v>
      </c>
      <c r="T73" s="51">
        <f t="shared" si="9"/>
        <v>-12.904500833317904</v>
      </c>
      <c r="U73" s="51">
        <f t="shared" si="9"/>
        <v>-12.940507243674954</v>
      </c>
      <c r="V73" s="51">
        <f t="shared" si="9"/>
        <v>-12.824134608084934</v>
      </c>
      <c r="W73" s="51">
        <f t="shared" si="9"/>
        <v>-13.278992332626043</v>
      </c>
      <c r="X73" s="51">
        <f t="shared" si="9"/>
        <v>-13.202930062631344</v>
      </c>
      <c r="Y73" s="51">
        <f t="shared" si="9"/>
        <v>-13.199618444005459</v>
      </c>
      <c r="Z73" s="51">
        <f t="shared" si="9"/>
        <v>-13.125323985735177</v>
      </c>
      <c r="AA73" s="51">
        <f t="shared" si="9"/>
        <v>-13.095068022320286</v>
      </c>
      <c r="AB73" s="51">
        <f t="shared" si="9"/>
        <v>-12.984590392475214</v>
      </c>
      <c r="AC73" s="51">
        <f t="shared" si="9"/>
        <v>-13.145332632543953</v>
      </c>
      <c r="AD73" s="51">
        <f t="shared" si="9"/>
        <v>-13.387522512034321</v>
      </c>
      <c r="AE73" s="51">
        <f>SUM(AE67:AE72)/1000*(44/12)</f>
        <v>-13.646427391129897</v>
      </c>
    </row>
    <row r="74" spans="1:31" x14ac:dyDescent="0.2">
      <c r="A74" s="28" t="s">
        <v>125</v>
      </c>
    </row>
    <row r="75" spans="1:31" x14ac:dyDescent="0.2">
      <c r="A75" s="23" t="s">
        <v>23</v>
      </c>
      <c r="C75" s="32">
        <f>C52</f>
        <v>-75.402186</v>
      </c>
      <c r="D75" s="32">
        <f t="shared" ref="D75:AE75" si="10">D52</f>
        <v>-81.696046999999993</v>
      </c>
      <c r="E75" s="32">
        <f t="shared" si="10"/>
        <v>-81.204243000000005</v>
      </c>
      <c r="F75" s="32">
        <f t="shared" si="10"/>
        <v>-81.122410000000002</v>
      </c>
      <c r="G75" s="32">
        <f t="shared" si="10"/>
        <v>-80.426597999999998</v>
      </c>
      <c r="H75" s="32">
        <f t="shared" si="10"/>
        <v>-79.710144999999997</v>
      </c>
      <c r="I75" s="32">
        <f t="shared" si="10"/>
        <v>-79.201177000000001</v>
      </c>
      <c r="J75" s="32">
        <f t="shared" si="10"/>
        <v>-78.805272000000002</v>
      </c>
      <c r="K75" s="32">
        <f t="shared" si="10"/>
        <v>-84.563464999999994</v>
      </c>
      <c r="L75" s="32">
        <f t="shared" si="10"/>
        <v>-84.181977000000003</v>
      </c>
      <c r="M75" s="32">
        <f t="shared" si="10"/>
        <v>-83.585054999999997</v>
      </c>
      <c r="N75" s="32">
        <f t="shared" si="10"/>
        <v>-82.751085000000003</v>
      </c>
      <c r="O75" s="32">
        <f t="shared" si="10"/>
        <v>-82.337280000000007</v>
      </c>
      <c r="P75" s="32">
        <f t="shared" si="10"/>
        <v>-67.537323000000001</v>
      </c>
      <c r="Q75" s="32">
        <f t="shared" si="10"/>
        <v>-67.393952999999996</v>
      </c>
      <c r="R75" s="32">
        <f t="shared" si="10"/>
        <v>-68.110248999999996</v>
      </c>
      <c r="S75" s="32">
        <f t="shared" si="10"/>
        <v>-66.171526</v>
      </c>
      <c r="T75" s="32">
        <f t="shared" si="10"/>
        <v>-65.847029000000006</v>
      </c>
      <c r="U75" s="32">
        <f t="shared" si="10"/>
        <v>-63.695188000000002</v>
      </c>
      <c r="V75" s="32">
        <f t="shared" si="10"/>
        <v>-77.159603000000004</v>
      </c>
      <c r="W75" s="32">
        <f t="shared" si="10"/>
        <v>-76.156082999999995</v>
      </c>
      <c r="X75" s="32">
        <f t="shared" si="10"/>
        <v>-73.973528000000002</v>
      </c>
      <c r="Y75" s="32">
        <f t="shared" si="10"/>
        <v>-57.210791</v>
      </c>
      <c r="Z75" s="32">
        <f t="shared" si="10"/>
        <v>-59.587533999999998</v>
      </c>
      <c r="AA75" s="32">
        <f t="shared" si="10"/>
        <v>-54.912551999999998</v>
      </c>
      <c r="AB75" s="32">
        <f t="shared" si="10"/>
        <v>-47.097839</v>
      </c>
      <c r="AC75" s="32">
        <f t="shared" si="10"/>
        <v>-46.928949000000003</v>
      </c>
      <c r="AD75" s="32">
        <f t="shared" si="10"/>
        <v>-46.441082000000002</v>
      </c>
      <c r="AE75" s="32">
        <f t="shared" si="10"/>
        <v>-46.257451000000003</v>
      </c>
    </row>
    <row r="76" spans="1:31" x14ac:dyDescent="0.2">
      <c r="A76" s="23" t="s">
        <v>27</v>
      </c>
      <c r="C76" s="32">
        <f>C25</f>
        <v>-299.53699999999998</v>
      </c>
      <c r="D76" s="32">
        <f t="shared" ref="D76:AE76" si="11">D25</f>
        <v>-287.21699999999998</v>
      </c>
      <c r="E76" s="32">
        <f t="shared" si="11"/>
        <v>-277.15499999999997</v>
      </c>
      <c r="F76" s="32">
        <f t="shared" si="11"/>
        <v>-268.822</v>
      </c>
      <c r="G76" s="32">
        <f t="shared" si="11"/>
        <v>-260.95999999999998</v>
      </c>
      <c r="H76" s="32">
        <f t="shared" si="11"/>
        <v>-255.374</v>
      </c>
      <c r="I76" s="32">
        <f t="shared" si="11"/>
        <v>-251.72300000000001</v>
      </c>
      <c r="J76" s="32">
        <f t="shared" si="11"/>
        <v>-248.15299999999999</v>
      </c>
      <c r="K76" s="32">
        <f t="shared" si="11"/>
        <v>-245.136</v>
      </c>
      <c r="L76" s="32">
        <f t="shared" si="11"/>
        <v>-243.988</v>
      </c>
      <c r="M76" s="32">
        <f t="shared" si="11"/>
        <v>-242.952</v>
      </c>
      <c r="N76" s="32">
        <f t="shared" si="11"/>
        <v>-240.81700000000001</v>
      </c>
      <c r="O76" s="32">
        <f t="shared" si="11"/>
        <v>-239.95599999999999</v>
      </c>
      <c r="P76" s="32">
        <f t="shared" si="11"/>
        <v>-240.65700000000001</v>
      </c>
      <c r="Q76" s="32">
        <f t="shared" si="11"/>
        <v>-240.20599999999999</v>
      </c>
      <c r="R76" s="32">
        <f t="shared" si="11"/>
        <v>-240.94</v>
      </c>
      <c r="S76" s="32">
        <f t="shared" si="11"/>
        <v>-242.47300000000001</v>
      </c>
      <c r="T76" s="32">
        <f t="shared" si="11"/>
        <v>-241.673</v>
      </c>
      <c r="U76" s="32">
        <f t="shared" si="11"/>
        <v>-240.21199999999999</v>
      </c>
      <c r="V76" s="32">
        <f t="shared" si="11"/>
        <v>-239.411</v>
      </c>
      <c r="W76" s="32">
        <f t="shared" si="11"/>
        <v>-237.67599999999999</v>
      </c>
      <c r="X76" s="32">
        <f t="shared" si="11"/>
        <v>-236.108</v>
      </c>
      <c r="Y76" s="32">
        <f t="shared" si="11"/>
        <v>-236.083</v>
      </c>
      <c r="Z76" s="32">
        <f t="shared" si="11"/>
        <v>-235.214</v>
      </c>
      <c r="AA76" s="32">
        <f t="shared" si="11"/>
        <v>-234.63399999999999</v>
      </c>
      <c r="AB76" s="32">
        <f t="shared" si="11"/>
        <v>-234.316</v>
      </c>
      <c r="AC76" s="32">
        <f t="shared" si="11"/>
        <v>-234.315</v>
      </c>
      <c r="AD76" s="32">
        <f t="shared" si="11"/>
        <v>-234.108</v>
      </c>
      <c r="AE76" s="32">
        <f t="shared" si="11"/>
        <v>-234.17099999999999</v>
      </c>
    </row>
    <row r="77" spans="1:31" x14ac:dyDescent="0.2">
      <c r="A77" s="23" t="s">
        <v>8</v>
      </c>
      <c r="C77" s="32">
        <f t="shared" ref="C77:AE77" si="12">C21</f>
        <v>-14.4019217656991</v>
      </c>
      <c r="D77" s="32">
        <f t="shared" si="12"/>
        <v>-15.482658319571099</v>
      </c>
      <c r="E77" s="32">
        <f t="shared" si="12"/>
        <v>-16.871643270953161</v>
      </c>
      <c r="F77" s="32">
        <f t="shared" si="12"/>
        <v>-18.707361571227359</v>
      </c>
      <c r="G77" s="32">
        <f t="shared" si="12"/>
        <v>-20.85742826901161</v>
      </c>
      <c r="H77" s="32">
        <f t="shared" si="12"/>
        <v>-22.873691761815991</v>
      </c>
      <c r="I77" s="32">
        <f t="shared" si="12"/>
        <v>-24.521515542444909</v>
      </c>
      <c r="J77" s="32">
        <f t="shared" si="12"/>
        <v>-25.865345686357159</v>
      </c>
      <c r="K77" s="32">
        <f t="shared" si="12"/>
        <v>-27.076790878887358</v>
      </c>
      <c r="L77" s="32">
        <f t="shared" si="12"/>
        <v>-28.033454325015359</v>
      </c>
      <c r="M77" s="32">
        <f t="shared" si="12"/>
        <v>-28.5726638466022</v>
      </c>
      <c r="N77" s="32">
        <f t="shared" si="12"/>
        <v>-28.843046382580269</v>
      </c>
      <c r="O77" s="32">
        <f t="shared" si="12"/>
        <v>-29.30580750665704</v>
      </c>
      <c r="P77" s="32">
        <f t="shared" si="12"/>
        <v>-29.61339961089833</v>
      </c>
      <c r="Q77" s="32">
        <f t="shared" si="12"/>
        <v>-30.165845686357159</v>
      </c>
      <c r="R77" s="32">
        <f t="shared" si="12"/>
        <v>-30.885645686357162</v>
      </c>
      <c r="S77" s="32">
        <f t="shared" si="12"/>
        <v>-32.019559202499742</v>
      </c>
      <c r="T77" s="32">
        <f t="shared" si="12"/>
        <v>-33.213039369750192</v>
      </c>
      <c r="U77" s="32">
        <f t="shared" si="12"/>
        <v>-34.217556833772129</v>
      </c>
      <c r="V77" s="32">
        <f t="shared" si="12"/>
        <v>-34.850995756371738</v>
      </c>
      <c r="W77" s="32">
        <f t="shared" si="12"/>
        <v>-35.484434678971347</v>
      </c>
      <c r="X77" s="32">
        <f t="shared" si="12"/>
        <v>-35.319856880448512</v>
      </c>
      <c r="Y77" s="32">
        <f t="shared" si="12"/>
        <v>-34.226356044196258</v>
      </c>
      <c r="Z77" s="32">
        <f t="shared" si="12"/>
        <v>-32.813260781651479</v>
      </c>
      <c r="AA77" s="32">
        <f t="shared" si="12"/>
        <v>-30.977542481377299</v>
      </c>
      <c r="AB77" s="32">
        <f t="shared" si="12"/>
        <v>-28.868605137929421</v>
      </c>
      <c r="AC77" s="32">
        <f t="shared" si="12"/>
        <v>-26.951619396971498</v>
      </c>
      <c r="AD77" s="32">
        <f t="shared" si="12"/>
        <v>-25.437111454536389</v>
      </c>
      <c r="AE77" s="32">
        <f t="shared" si="12"/>
        <v>-24.271981263947751</v>
      </c>
    </row>
    <row r="78" spans="1:31" x14ac:dyDescent="0.2">
      <c r="A78" s="23" t="s">
        <v>26</v>
      </c>
      <c r="C78" s="32">
        <f t="shared" ref="C78:AE78" si="13">C36</f>
        <v>-365.59050099999996</v>
      </c>
      <c r="D78" s="32">
        <f t="shared" si="13"/>
        <v>-364.88701799999996</v>
      </c>
      <c r="E78" s="32">
        <f t="shared" si="13"/>
        <v>-364.158187</v>
      </c>
      <c r="F78" s="32">
        <f t="shared" si="13"/>
        <v>-363.40400899999997</v>
      </c>
      <c r="G78" s="32">
        <f t="shared" si="13"/>
        <v>-362.62448499999999</v>
      </c>
      <c r="H78" s="32">
        <f t="shared" si="13"/>
        <v>-361.81961200000001</v>
      </c>
      <c r="I78" s="32">
        <f t="shared" si="13"/>
        <v>-359.31120800000002</v>
      </c>
      <c r="J78" s="32">
        <f t="shared" si="13"/>
        <v>-356.85067800000002</v>
      </c>
      <c r="K78" s="32">
        <f t="shared" si="13"/>
        <v>-354.43843400000003</v>
      </c>
      <c r="L78" s="32">
        <f t="shared" si="13"/>
        <v>-352.073373</v>
      </c>
      <c r="M78" s="32">
        <f t="shared" si="13"/>
        <v>-349.75597199999999</v>
      </c>
      <c r="N78" s="32">
        <f t="shared" si="13"/>
        <v>-362.40328099999999</v>
      </c>
      <c r="O78" s="32">
        <f t="shared" si="13"/>
        <v>-374.94771200000002</v>
      </c>
      <c r="P78" s="32">
        <f t="shared" si="13"/>
        <v>-387.37989399999998</v>
      </c>
      <c r="Q78" s="32">
        <f t="shared" si="13"/>
        <v>-399.70165300000002</v>
      </c>
      <c r="R78" s="32">
        <f t="shared" si="13"/>
        <v>-411.91116399999999</v>
      </c>
      <c r="S78" s="32">
        <f t="shared" si="13"/>
        <v>-424.00842399999999</v>
      </c>
      <c r="T78" s="32">
        <f t="shared" si="13"/>
        <v>-435.995653</v>
      </c>
      <c r="U78" s="32">
        <f t="shared" si="13"/>
        <v>-447.87063799999999</v>
      </c>
      <c r="V78" s="32">
        <f t="shared" si="13"/>
        <v>-441.77497099999999</v>
      </c>
      <c r="W78" s="32">
        <f t="shared" si="13"/>
        <v>-435.83169600000002</v>
      </c>
      <c r="X78" s="32">
        <f t="shared" si="13"/>
        <v>-430.01205800000002</v>
      </c>
      <c r="Y78" s="32">
        <f t="shared" si="13"/>
        <v>-424.30867799999999</v>
      </c>
      <c r="Z78" s="32">
        <f t="shared" si="13"/>
        <v>-418.72159299999998</v>
      </c>
      <c r="AA78" s="32">
        <f t="shared" si="13"/>
        <v>-413.52580699999999</v>
      </c>
      <c r="AB78" s="32">
        <f t="shared" si="13"/>
        <v>-408.38302899999996</v>
      </c>
      <c r="AC78" s="32">
        <f t="shared" si="13"/>
        <v>-403.32038599999998</v>
      </c>
      <c r="AD78" s="32">
        <f t="shared" si="13"/>
        <v>-400.82979999999998</v>
      </c>
      <c r="AE78" s="32">
        <f t="shared" si="13"/>
        <v>-398.33836600000001</v>
      </c>
    </row>
    <row r="79" spans="1:31" ht="12" thickBot="1" x14ac:dyDescent="0.25">
      <c r="A79" s="23" t="s">
        <v>15</v>
      </c>
      <c r="C79" s="20" t="str">
        <f t="shared" ref="C79:AE79" si="14">C38</f>
        <v>NO,IE</v>
      </c>
      <c r="D79" s="20" t="str">
        <f t="shared" si="14"/>
        <v>NO,IE</v>
      </c>
      <c r="E79" s="20" t="str">
        <f t="shared" si="14"/>
        <v>NO,IE</v>
      </c>
      <c r="F79" s="20" t="str">
        <f t="shared" si="14"/>
        <v>NO,IE</v>
      </c>
      <c r="G79" s="20" t="str">
        <f t="shared" si="14"/>
        <v>NO,IE</v>
      </c>
      <c r="H79" s="20" t="str">
        <f t="shared" si="14"/>
        <v>NO,IE</v>
      </c>
      <c r="I79" s="20" t="str">
        <f t="shared" si="14"/>
        <v>NO,IE</v>
      </c>
      <c r="J79" s="20" t="str">
        <f t="shared" si="14"/>
        <v>NO,IE</v>
      </c>
      <c r="K79" s="20" t="str">
        <f t="shared" si="14"/>
        <v>NO,IE</v>
      </c>
      <c r="L79" s="20" t="str">
        <f t="shared" si="14"/>
        <v>NO,IE</v>
      </c>
      <c r="M79" s="20" t="str">
        <f t="shared" si="14"/>
        <v>NO,IE</v>
      </c>
      <c r="N79" s="20" t="str">
        <f t="shared" si="14"/>
        <v>NO,IE</v>
      </c>
      <c r="O79" s="20" t="str">
        <f t="shared" si="14"/>
        <v>NO,IE</v>
      </c>
      <c r="P79" s="20" t="str">
        <f t="shared" si="14"/>
        <v>NO,IE</v>
      </c>
      <c r="Q79" s="20" t="str">
        <f t="shared" si="14"/>
        <v>NO,IE</v>
      </c>
      <c r="R79" s="20" t="str">
        <f t="shared" si="14"/>
        <v>NO,IE</v>
      </c>
      <c r="S79" s="20" t="str">
        <f t="shared" si="14"/>
        <v>NO,IE</v>
      </c>
      <c r="T79" s="20" t="str">
        <f t="shared" si="14"/>
        <v>NO,IE</v>
      </c>
      <c r="U79" s="20" t="str">
        <f t="shared" si="14"/>
        <v>NO,IE</v>
      </c>
      <c r="V79" s="20" t="str">
        <f t="shared" si="14"/>
        <v>NO,IE</v>
      </c>
      <c r="W79" s="20" t="str">
        <f t="shared" si="14"/>
        <v>NO,IE</v>
      </c>
      <c r="X79" s="20" t="str">
        <f t="shared" si="14"/>
        <v>NO,IE</v>
      </c>
      <c r="Y79" s="20" t="str">
        <f t="shared" si="14"/>
        <v>NO,IE</v>
      </c>
      <c r="Z79" s="20" t="str">
        <f t="shared" si="14"/>
        <v>NO,IE</v>
      </c>
      <c r="AA79" s="20" t="str">
        <f t="shared" si="14"/>
        <v>NO,IE</v>
      </c>
      <c r="AB79" s="20" t="str">
        <f t="shared" si="14"/>
        <v>NO,IE</v>
      </c>
      <c r="AC79" s="20" t="str">
        <f t="shared" si="14"/>
        <v>NO,IE</v>
      </c>
      <c r="AD79" s="20" t="str">
        <f t="shared" si="14"/>
        <v>NO,IE</v>
      </c>
      <c r="AE79" s="20">
        <f t="shared" si="14"/>
        <v>-2.0665334E-2</v>
      </c>
    </row>
    <row r="80" spans="1:31" ht="12" thickBot="1" x14ac:dyDescent="0.25">
      <c r="A80" s="38" t="s">
        <v>175</v>
      </c>
      <c r="C80" s="39">
        <f t="shared" ref="C80:AE80" si="15">SUM(C75:C79)/1000*(44/12)</f>
        <v>-2.7680825654742294</v>
      </c>
      <c r="D80" s="39">
        <f t="shared" si="15"/>
        <v>-2.7473699855050935</v>
      </c>
      <c r="E80" s="39">
        <f t="shared" si="15"/>
        <v>-2.7110932686601612</v>
      </c>
      <c r="F80" s="39">
        <f t="shared" si="15"/>
        <v>-2.6842045287611667</v>
      </c>
      <c r="G80" s="39">
        <f t="shared" si="15"/>
        <v>-2.6578512079863761</v>
      </c>
      <c r="H80" s="39">
        <f t="shared" si="15"/>
        <v>-2.6391839787933256</v>
      </c>
      <c r="I80" s="39">
        <f t="shared" si="15"/>
        <v>-2.6207753019889646</v>
      </c>
      <c r="J80" s="39">
        <f t="shared" si="15"/>
        <v>-2.6021390841833094</v>
      </c>
      <c r="K80" s="39">
        <f t="shared" si="15"/>
        <v>-2.6077871962225867</v>
      </c>
      <c r="L80" s="39">
        <f t="shared" si="15"/>
        <v>-2.5970149491917232</v>
      </c>
      <c r="M80" s="39">
        <f t="shared" si="15"/>
        <v>-2.5845075331042082</v>
      </c>
      <c r="N80" s="39">
        <f t="shared" si="15"/>
        <v>-2.6209861787361275</v>
      </c>
      <c r="O80" s="39">
        <f t="shared" si="15"/>
        <v>-2.664004931524409</v>
      </c>
      <c r="P80" s="39">
        <f t="shared" si="15"/>
        <v>-2.659021260906627</v>
      </c>
      <c r="Q80" s="39">
        <f t="shared" si="15"/>
        <v>-2.7040473228499762</v>
      </c>
      <c r="R80" s="39">
        <f t="shared" si="15"/>
        <v>-2.7567725485166426</v>
      </c>
      <c r="S80" s="39">
        <f t="shared" si="15"/>
        <v>-2.8037992004091654</v>
      </c>
      <c r="T80" s="39">
        <f t="shared" si="15"/>
        <v>-2.848005311689084</v>
      </c>
      <c r="U80" s="39">
        <f t="shared" si="15"/>
        <v>-2.8819830703904974</v>
      </c>
      <c r="V80" s="39">
        <f t="shared" si="15"/>
        <v>-2.9083874224400295</v>
      </c>
      <c r="W80" s="39">
        <f t="shared" si="15"/>
        <v>-2.8788767834895617</v>
      </c>
      <c r="X80" s="39">
        <f t="shared" si="15"/>
        <v>-2.843182623894978</v>
      </c>
      <c r="Y80" s="39">
        <f t="shared" si="15"/>
        <v>-2.7567056918287194</v>
      </c>
      <c r="Z80" s="39">
        <f t="shared" si="15"/>
        <v>-2.7365667551993886</v>
      </c>
      <c r="AA80" s="39">
        <f t="shared" si="15"/>
        <v>-2.6915163054317164</v>
      </c>
      <c r="AB80" s="39">
        <f t="shared" si="15"/>
        <v>-2.6351067348390744</v>
      </c>
      <c r="AC80" s="39">
        <f t="shared" si="15"/>
        <v>-2.6088918327888955</v>
      </c>
      <c r="AD80" s="39">
        <f t="shared" si="15"/>
        <v>-2.591658642666633</v>
      </c>
      <c r="AE80" s="39">
        <f t="shared" si="15"/>
        <v>-2.5778846998591414</v>
      </c>
    </row>
    <row r="81" spans="1:31" x14ac:dyDescent="0.2">
      <c r="A81" s="29" t="s">
        <v>126</v>
      </c>
    </row>
    <row r="82" spans="1:31" x14ac:dyDescent="0.2">
      <c r="A82" s="24" t="s">
        <v>22</v>
      </c>
      <c r="C82" s="18" t="str">
        <f t="shared" ref="C82:AE82" si="16">C51</f>
        <v>NO</v>
      </c>
      <c r="D82" s="18" t="str">
        <f t="shared" si="16"/>
        <v>NO</v>
      </c>
      <c r="E82" s="18" t="str">
        <f t="shared" si="16"/>
        <v>NO</v>
      </c>
      <c r="F82" s="18" t="str">
        <f t="shared" si="16"/>
        <v>NO</v>
      </c>
      <c r="G82" s="18" t="str">
        <f t="shared" si="16"/>
        <v>NO</v>
      </c>
      <c r="H82" s="18" t="str">
        <f t="shared" si="16"/>
        <v>NO</v>
      </c>
      <c r="I82" s="18" t="str">
        <f t="shared" si="16"/>
        <v>NO</v>
      </c>
      <c r="J82" s="18" t="str">
        <f t="shared" si="16"/>
        <v>NO</v>
      </c>
      <c r="K82" s="18" t="str">
        <f t="shared" si="16"/>
        <v>NO</v>
      </c>
      <c r="L82" s="18" t="str">
        <f t="shared" si="16"/>
        <v>NO</v>
      </c>
      <c r="M82" s="18" t="str">
        <f t="shared" si="16"/>
        <v>NO</v>
      </c>
      <c r="N82" s="18" t="str">
        <f t="shared" si="16"/>
        <v>NO</v>
      </c>
      <c r="O82" s="18" t="str">
        <f t="shared" si="16"/>
        <v>NO</v>
      </c>
      <c r="P82" s="18" t="str">
        <f t="shared" si="16"/>
        <v>NO</v>
      </c>
      <c r="Q82" s="18" t="str">
        <f t="shared" si="16"/>
        <v>NO</v>
      </c>
      <c r="R82" s="18" t="str">
        <f t="shared" si="16"/>
        <v>NO</v>
      </c>
      <c r="S82" s="18" t="str">
        <f t="shared" si="16"/>
        <v>NO</v>
      </c>
      <c r="T82" s="18" t="str">
        <f t="shared" si="16"/>
        <v>NO</v>
      </c>
      <c r="U82" s="18" t="str">
        <f t="shared" si="16"/>
        <v>NO</v>
      </c>
      <c r="V82" s="18" t="str">
        <f t="shared" si="16"/>
        <v>NO</v>
      </c>
      <c r="W82" s="18" t="str">
        <f t="shared" si="16"/>
        <v>NO</v>
      </c>
      <c r="X82" s="18" t="str">
        <f t="shared" si="16"/>
        <v>NO</v>
      </c>
      <c r="Y82" s="18" t="str">
        <f t="shared" si="16"/>
        <v>NO</v>
      </c>
      <c r="Z82" s="18" t="str">
        <f t="shared" si="16"/>
        <v>NO</v>
      </c>
      <c r="AA82" s="18" t="str">
        <f t="shared" si="16"/>
        <v>NO</v>
      </c>
      <c r="AB82" s="18" t="str">
        <f t="shared" si="16"/>
        <v>NO</v>
      </c>
      <c r="AC82" s="18" t="str">
        <f t="shared" si="16"/>
        <v>NO</v>
      </c>
      <c r="AD82" s="18" t="str">
        <f t="shared" si="16"/>
        <v>NO</v>
      </c>
      <c r="AE82" s="18" t="str">
        <f t="shared" si="16"/>
        <v>NO</v>
      </c>
    </row>
    <row r="83" spans="1:31" x14ac:dyDescent="0.2">
      <c r="A83" s="24" t="s">
        <v>18</v>
      </c>
      <c r="C83" s="33" t="str">
        <f t="shared" ref="C83:AE83" si="17">C46</f>
        <v>NO</v>
      </c>
      <c r="D83" s="33" t="str">
        <f t="shared" si="17"/>
        <v>NO</v>
      </c>
      <c r="E83" s="33" t="str">
        <f t="shared" si="17"/>
        <v>NO</v>
      </c>
      <c r="F83" s="33" t="str">
        <f t="shared" si="17"/>
        <v>NO</v>
      </c>
      <c r="G83" s="33" t="str">
        <f t="shared" si="17"/>
        <v>NO</v>
      </c>
      <c r="H83" s="33" t="str">
        <f t="shared" si="17"/>
        <v>NO</v>
      </c>
      <c r="I83" s="33" t="str">
        <f t="shared" si="17"/>
        <v>NO</v>
      </c>
      <c r="J83" s="33" t="str">
        <f t="shared" si="17"/>
        <v>NO</v>
      </c>
      <c r="K83" s="33" t="str">
        <f t="shared" si="17"/>
        <v>NO</v>
      </c>
      <c r="L83" s="33" t="str">
        <f t="shared" si="17"/>
        <v>NO</v>
      </c>
      <c r="M83" s="33" t="str">
        <f t="shared" si="17"/>
        <v>NO</v>
      </c>
      <c r="N83" s="33" t="str">
        <f t="shared" si="17"/>
        <v>NO</v>
      </c>
      <c r="O83" s="33" t="str">
        <f t="shared" si="17"/>
        <v>NO</v>
      </c>
      <c r="P83" s="33" t="str">
        <f t="shared" si="17"/>
        <v>NO</v>
      </c>
      <c r="Q83" s="33" t="str">
        <f t="shared" si="17"/>
        <v>NO</v>
      </c>
      <c r="R83" s="33" t="str">
        <f t="shared" si="17"/>
        <v>NO</v>
      </c>
      <c r="S83" s="33" t="str">
        <f t="shared" si="17"/>
        <v>NO</v>
      </c>
      <c r="T83" s="33" t="str">
        <f t="shared" si="17"/>
        <v>NO</v>
      </c>
      <c r="U83" s="33" t="str">
        <f t="shared" si="17"/>
        <v>NO</v>
      </c>
      <c r="V83" s="33" t="str">
        <f t="shared" si="17"/>
        <v>NO</v>
      </c>
      <c r="W83" s="33" t="str">
        <f t="shared" si="17"/>
        <v>NO</v>
      </c>
      <c r="X83" s="33" t="str">
        <f t="shared" si="17"/>
        <v>NO</v>
      </c>
      <c r="Y83" s="33" t="str">
        <f t="shared" si="17"/>
        <v>NO</v>
      </c>
      <c r="Z83" s="33" t="str">
        <f t="shared" si="17"/>
        <v>NO</v>
      </c>
      <c r="AA83" s="33" t="str">
        <f t="shared" si="17"/>
        <v>NO</v>
      </c>
      <c r="AB83" s="33" t="str">
        <f t="shared" si="17"/>
        <v>NO</v>
      </c>
      <c r="AC83" s="33" t="str">
        <f t="shared" si="17"/>
        <v>NO</v>
      </c>
      <c r="AD83" s="33" t="str">
        <f t="shared" si="17"/>
        <v>NO</v>
      </c>
      <c r="AE83" s="33" t="str">
        <f t="shared" si="17"/>
        <v>NO</v>
      </c>
    </row>
    <row r="84" spans="1:31" x14ac:dyDescent="0.2">
      <c r="A84" s="24" t="s">
        <v>14</v>
      </c>
      <c r="C84" s="33">
        <f t="shared" ref="C84:AE84" si="18">C33</f>
        <v>-5.1554025000000001</v>
      </c>
      <c r="D84" s="33">
        <f t="shared" si="18"/>
        <v>-5.1554025000000001</v>
      </c>
      <c r="E84" s="33">
        <f t="shared" si="18"/>
        <v>-5.1554025000000001</v>
      </c>
      <c r="F84" s="33">
        <f t="shared" si="18"/>
        <v>-5.1554025000000001</v>
      </c>
      <c r="G84" s="33">
        <f t="shared" si="18"/>
        <v>-5.1554025000000001</v>
      </c>
      <c r="H84" s="33">
        <f t="shared" si="18"/>
        <v>-5.1554025000000001</v>
      </c>
      <c r="I84" s="33">
        <f t="shared" si="18"/>
        <v>-5.1554025000000001</v>
      </c>
      <c r="J84" s="33">
        <f t="shared" si="18"/>
        <v>-5.1554025000000001</v>
      </c>
      <c r="K84" s="33">
        <f t="shared" si="18"/>
        <v>-5.1554025000000001</v>
      </c>
      <c r="L84" s="33">
        <f t="shared" si="18"/>
        <v>-5.1554025000000001</v>
      </c>
      <c r="M84" s="33">
        <f t="shared" si="18"/>
        <v>-5.1554025000000001</v>
      </c>
      <c r="N84" s="33">
        <f t="shared" si="18"/>
        <v>-5.1693187500000004</v>
      </c>
      <c r="O84" s="33">
        <f t="shared" si="18"/>
        <v>-5.1832349999999998</v>
      </c>
      <c r="P84" s="33">
        <f t="shared" si="18"/>
        <v>-5.1832349999999998</v>
      </c>
      <c r="Q84" s="33">
        <f t="shared" si="18"/>
        <v>-5.1832349999999998</v>
      </c>
      <c r="R84" s="33">
        <f t="shared" si="18"/>
        <v>-5.1832349999999998</v>
      </c>
      <c r="S84" s="33">
        <f t="shared" si="18"/>
        <v>-5.1832349999999998</v>
      </c>
      <c r="T84" s="33">
        <f t="shared" si="18"/>
        <v>-5.1832349999999998</v>
      </c>
      <c r="U84" s="33">
        <f t="shared" si="18"/>
        <v>-5.1832349999999998</v>
      </c>
      <c r="V84" s="33">
        <f t="shared" si="18"/>
        <v>-5.1832349999999998</v>
      </c>
      <c r="W84" s="33">
        <f t="shared" si="18"/>
        <v>-5.1832349999999998</v>
      </c>
      <c r="X84" s="33">
        <f t="shared" si="18"/>
        <v>-5.1832349999999998</v>
      </c>
      <c r="Y84" s="33">
        <f t="shared" si="18"/>
        <v>-5.1832349999999998</v>
      </c>
      <c r="Z84" s="33">
        <f t="shared" si="18"/>
        <v>-5.1832349999999998</v>
      </c>
      <c r="AA84" s="33">
        <f t="shared" si="18"/>
        <v>-5.1832349999999998</v>
      </c>
      <c r="AB84" s="33">
        <f t="shared" si="18"/>
        <v>-5.1832349999999998</v>
      </c>
      <c r="AC84" s="33">
        <f t="shared" si="18"/>
        <v>-5.1832349999999998</v>
      </c>
      <c r="AD84" s="33">
        <f t="shared" si="18"/>
        <v>-5.1832349999999998</v>
      </c>
      <c r="AE84" s="33">
        <f t="shared" si="18"/>
        <v>-5.1832349999999998</v>
      </c>
    </row>
    <row r="85" spans="1:31" x14ac:dyDescent="0.2">
      <c r="A85" s="24" t="s">
        <v>11</v>
      </c>
      <c r="C85" s="33" t="str">
        <f t="shared" ref="C85:AE85" si="19">C29</f>
        <v>NO</v>
      </c>
      <c r="D85" s="33" t="str">
        <f t="shared" si="19"/>
        <v>NO</v>
      </c>
      <c r="E85" s="33" t="str">
        <f t="shared" si="19"/>
        <v>NO</v>
      </c>
      <c r="F85" s="33" t="str">
        <f t="shared" si="19"/>
        <v>NO</v>
      </c>
      <c r="G85" s="33" t="str">
        <f t="shared" si="19"/>
        <v>NO</v>
      </c>
      <c r="H85" s="33" t="str">
        <f t="shared" si="19"/>
        <v>NO</v>
      </c>
      <c r="I85" s="33" t="str">
        <f t="shared" si="19"/>
        <v>NO</v>
      </c>
      <c r="J85" s="33" t="str">
        <f t="shared" si="19"/>
        <v>NO</v>
      </c>
      <c r="K85" s="33" t="str">
        <f t="shared" si="19"/>
        <v>NO</v>
      </c>
      <c r="L85" s="33" t="str">
        <f t="shared" si="19"/>
        <v>NO</v>
      </c>
      <c r="M85" s="33" t="str">
        <f t="shared" si="19"/>
        <v>NO</v>
      </c>
      <c r="N85" s="33" t="str">
        <f t="shared" si="19"/>
        <v>NO</v>
      </c>
      <c r="O85" s="33" t="str">
        <f t="shared" si="19"/>
        <v>NO</v>
      </c>
      <c r="P85" s="33" t="str">
        <f t="shared" si="19"/>
        <v>NO</v>
      </c>
      <c r="Q85" s="33" t="str">
        <f t="shared" si="19"/>
        <v>NO</v>
      </c>
      <c r="R85" s="33" t="str">
        <f t="shared" si="19"/>
        <v>NO</v>
      </c>
      <c r="S85" s="33" t="str">
        <f t="shared" si="19"/>
        <v>NO</v>
      </c>
      <c r="T85" s="33" t="str">
        <f t="shared" si="19"/>
        <v>NO</v>
      </c>
      <c r="U85" s="33" t="str">
        <f t="shared" si="19"/>
        <v>NO</v>
      </c>
      <c r="V85" s="33" t="str">
        <f t="shared" si="19"/>
        <v>NO</v>
      </c>
      <c r="W85" s="33" t="str">
        <f t="shared" si="19"/>
        <v>NO</v>
      </c>
      <c r="X85" s="33" t="str">
        <f t="shared" si="19"/>
        <v>NO</v>
      </c>
      <c r="Y85" s="33" t="str">
        <f t="shared" si="19"/>
        <v>NO</v>
      </c>
      <c r="Z85" s="33" t="str">
        <f t="shared" si="19"/>
        <v>NO</v>
      </c>
      <c r="AA85" s="33" t="str">
        <f t="shared" si="19"/>
        <v>NO</v>
      </c>
      <c r="AB85" s="33" t="str">
        <f t="shared" si="19"/>
        <v>NO</v>
      </c>
      <c r="AC85" s="33" t="str">
        <f t="shared" si="19"/>
        <v>NO</v>
      </c>
      <c r="AD85" s="33" t="str">
        <f t="shared" si="19"/>
        <v>NO</v>
      </c>
      <c r="AE85" s="33" t="str">
        <f t="shared" si="19"/>
        <v>NO</v>
      </c>
    </row>
    <row r="86" spans="1:31" x14ac:dyDescent="0.2">
      <c r="A86" s="24" t="s">
        <v>28</v>
      </c>
      <c r="C86" s="18" t="str">
        <f t="shared" ref="C86:AE86" si="20">C40</f>
        <v>NO</v>
      </c>
      <c r="D86" s="18" t="str">
        <f t="shared" si="20"/>
        <v>NO</v>
      </c>
      <c r="E86" s="18" t="str">
        <f t="shared" si="20"/>
        <v>NO</v>
      </c>
      <c r="F86" s="18" t="str">
        <f t="shared" si="20"/>
        <v>NO</v>
      </c>
      <c r="G86" s="18" t="str">
        <f t="shared" si="20"/>
        <v>NO</v>
      </c>
      <c r="H86" s="18" t="str">
        <f t="shared" si="20"/>
        <v>NO</v>
      </c>
      <c r="I86" s="18" t="str">
        <f t="shared" si="20"/>
        <v>NO</v>
      </c>
      <c r="J86" s="18" t="str">
        <f t="shared" si="20"/>
        <v>NO</v>
      </c>
      <c r="K86" s="18" t="str">
        <f t="shared" si="20"/>
        <v>NO</v>
      </c>
      <c r="L86" s="18" t="str">
        <f t="shared" si="20"/>
        <v>NO</v>
      </c>
      <c r="M86" s="18" t="str">
        <f t="shared" si="20"/>
        <v>NO</v>
      </c>
      <c r="N86" s="18" t="str">
        <f t="shared" si="20"/>
        <v>NO</v>
      </c>
      <c r="O86" s="18" t="str">
        <f t="shared" si="20"/>
        <v>NO</v>
      </c>
      <c r="P86" s="18" t="str">
        <f t="shared" si="20"/>
        <v>NO</v>
      </c>
      <c r="Q86" s="18" t="str">
        <f t="shared" si="20"/>
        <v>NO</v>
      </c>
      <c r="R86" s="18" t="str">
        <f t="shared" si="20"/>
        <v>NO</v>
      </c>
      <c r="S86" s="18" t="str">
        <f t="shared" si="20"/>
        <v>NO</v>
      </c>
      <c r="T86" s="18" t="str">
        <f t="shared" si="20"/>
        <v>NO</v>
      </c>
      <c r="U86" s="18" t="str">
        <f t="shared" si="20"/>
        <v>NO</v>
      </c>
      <c r="V86" s="18" t="str">
        <f t="shared" si="20"/>
        <v>NO</v>
      </c>
      <c r="W86" s="18" t="str">
        <f t="shared" si="20"/>
        <v>NO</v>
      </c>
      <c r="X86" s="18" t="str">
        <f t="shared" si="20"/>
        <v>NO</v>
      </c>
      <c r="Y86" s="18" t="str">
        <f t="shared" si="20"/>
        <v>NO</v>
      </c>
      <c r="Z86" s="18" t="str">
        <f t="shared" si="20"/>
        <v>NO</v>
      </c>
      <c r="AA86" s="18" t="str">
        <f t="shared" si="20"/>
        <v>NO</v>
      </c>
      <c r="AB86" s="18" t="str">
        <f t="shared" si="20"/>
        <v>NO</v>
      </c>
      <c r="AC86" s="18" t="str">
        <f t="shared" si="20"/>
        <v>NO</v>
      </c>
      <c r="AD86" s="18" t="str">
        <f t="shared" si="20"/>
        <v>NO</v>
      </c>
      <c r="AE86" s="18" t="str">
        <f t="shared" si="20"/>
        <v>NO</v>
      </c>
    </row>
    <row r="87" spans="1:31" x14ac:dyDescent="0.2">
      <c r="A87" s="24" t="s">
        <v>5</v>
      </c>
      <c r="C87" s="18" t="str">
        <f t="shared" ref="C87:AE87" si="21">C16</f>
        <v>NO</v>
      </c>
      <c r="D87" s="18" t="str">
        <f t="shared" si="21"/>
        <v>NO</v>
      </c>
      <c r="E87" s="18" t="str">
        <f t="shared" si="21"/>
        <v>NO</v>
      </c>
      <c r="F87" s="18" t="str">
        <f t="shared" si="21"/>
        <v>NO</v>
      </c>
      <c r="G87" s="18" t="str">
        <f t="shared" si="21"/>
        <v>NO</v>
      </c>
      <c r="H87" s="18" t="str">
        <f t="shared" si="21"/>
        <v>NO</v>
      </c>
      <c r="I87" s="18" t="str">
        <f t="shared" si="21"/>
        <v>NO</v>
      </c>
      <c r="J87" s="18" t="str">
        <f t="shared" si="21"/>
        <v>NO</v>
      </c>
      <c r="K87" s="18" t="str">
        <f t="shared" si="21"/>
        <v>NO</v>
      </c>
      <c r="L87" s="18" t="str">
        <f t="shared" si="21"/>
        <v>NO</v>
      </c>
      <c r="M87" s="18" t="str">
        <f t="shared" si="21"/>
        <v>NO</v>
      </c>
      <c r="N87" s="18" t="str">
        <f t="shared" si="21"/>
        <v>NO</v>
      </c>
      <c r="O87" s="18" t="str">
        <f t="shared" si="21"/>
        <v>NO</v>
      </c>
      <c r="P87" s="18" t="str">
        <f t="shared" si="21"/>
        <v>NO</v>
      </c>
      <c r="Q87" s="18" t="str">
        <f t="shared" si="21"/>
        <v>NO</v>
      </c>
      <c r="R87" s="18" t="str">
        <f t="shared" si="21"/>
        <v>NO</v>
      </c>
      <c r="S87" s="18" t="str">
        <f t="shared" si="21"/>
        <v>NO</v>
      </c>
      <c r="T87" s="18" t="str">
        <f t="shared" si="21"/>
        <v>NO</v>
      </c>
      <c r="U87" s="18" t="str">
        <f t="shared" si="21"/>
        <v>NO</v>
      </c>
      <c r="V87" s="18" t="str">
        <f t="shared" si="21"/>
        <v>NO</v>
      </c>
      <c r="W87" s="18" t="str">
        <f t="shared" si="21"/>
        <v>NO</v>
      </c>
      <c r="X87" s="18" t="str">
        <f t="shared" si="21"/>
        <v>NO</v>
      </c>
      <c r="Y87" s="18" t="str">
        <f t="shared" si="21"/>
        <v>NO</v>
      </c>
      <c r="Z87" s="18" t="str">
        <f t="shared" si="21"/>
        <v>NO</v>
      </c>
      <c r="AA87" s="18" t="str">
        <f t="shared" si="21"/>
        <v>NO</v>
      </c>
      <c r="AB87" s="18" t="str">
        <f t="shared" si="21"/>
        <v>NO</v>
      </c>
      <c r="AC87" s="18" t="str">
        <f t="shared" si="21"/>
        <v>NO</v>
      </c>
      <c r="AD87" s="18" t="str">
        <f t="shared" si="21"/>
        <v>NO</v>
      </c>
      <c r="AE87" s="18" t="str">
        <f t="shared" si="21"/>
        <v>NO</v>
      </c>
    </row>
    <row r="88" spans="1:31" ht="12" thickBot="1" x14ac:dyDescent="0.25">
      <c r="A88" s="24" t="s">
        <v>4</v>
      </c>
      <c r="C88" s="33">
        <f t="shared" ref="C88:AE88" si="22">C15</f>
        <v>-0.56440007303999995</v>
      </c>
      <c r="D88" s="33">
        <f t="shared" si="22"/>
        <v>-0.56440007303999995</v>
      </c>
      <c r="E88" s="33">
        <f t="shared" si="22"/>
        <v>-0.56440007303999995</v>
      </c>
      <c r="F88" s="33">
        <f t="shared" si="22"/>
        <v>-0.56440007303999995</v>
      </c>
      <c r="G88" s="33">
        <f t="shared" si="22"/>
        <v>-0.56440007303999995</v>
      </c>
      <c r="H88" s="33">
        <f t="shared" si="22"/>
        <v>-0.56440007303999995</v>
      </c>
      <c r="I88" s="33">
        <f t="shared" si="22"/>
        <v>-0.56440007303999995</v>
      </c>
      <c r="J88" s="33">
        <f t="shared" si="22"/>
        <v>-0.56440007303999995</v>
      </c>
      <c r="K88" s="33">
        <f t="shared" si="22"/>
        <v>-0.56440007303999995</v>
      </c>
      <c r="L88" s="33">
        <f t="shared" si="22"/>
        <v>-0.56440007303999995</v>
      </c>
      <c r="M88" s="33">
        <f t="shared" si="22"/>
        <v>-0.56440007303999995</v>
      </c>
      <c r="N88" s="33">
        <f t="shared" si="22"/>
        <v>-0.56440007303999995</v>
      </c>
      <c r="O88" s="33">
        <f t="shared" si="22"/>
        <v>-0.56440007303999995</v>
      </c>
      <c r="P88" s="33">
        <f t="shared" si="22"/>
        <v>-0.56440007303999995</v>
      </c>
      <c r="Q88" s="33">
        <f t="shared" si="22"/>
        <v>-0.56440007303999995</v>
      </c>
      <c r="R88" s="33">
        <f t="shared" si="22"/>
        <v>-0.56440007303999995</v>
      </c>
      <c r="S88" s="33">
        <f t="shared" si="22"/>
        <v>-0.56440007303999995</v>
      </c>
      <c r="T88" s="33">
        <f t="shared" si="22"/>
        <v>-0.56440007303999995</v>
      </c>
      <c r="U88" s="33">
        <f t="shared" si="22"/>
        <v>-0.56440007303999995</v>
      </c>
      <c r="V88" s="33">
        <f t="shared" si="22"/>
        <v>-0.56440007303999995</v>
      </c>
      <c r="W88" s="33">
        <f t="shared" si="22"/>
        <v>-0.56440007303999995</v>
      </c>
      <c r="X88" s="33">
        <f t="shared" si="22"/>
        <v>-0.56440007303999995</v>
      </c>
      <c r="Y88" s="33">
        <f t="shared" si="22"/>
        <v>-0.56440007303999995</v>
      </c>
      <c r="Z88" s="33">
        <f t="shared" si="22"/>
        <v>-0.56440007303999995</v>
      </c>
      <c r="AA88" s="33">
        <f t="shared" si="22"/>
        <v>-0.56440007303999995</v>
      </c>
      <c r="AB88" s="33">
        <f t="shared" si="22"/>
        <v>-0.56440007303999995</v>
      </c>
      <c r="AC88" s="33">
        <f t="shared" si="22"/>
        <v>-0.56440007303999995</v>
      </c>
      <c r="AD88" s="33">
        <f t="shared" si="22"/>
        <v>-0.56440007303999995</v>
      </c>
      <c r="AE88" s="33">
        <f t="shared" si="22"/>
        <v>-0.56440007303999995</v>
      </c>
    </row>
    <row r="89" spans="1:31" ht="12" thickBot="1" x14ac:dyDescent="0.25">
      <c r="A89" s="44" t="s">
        <v>175</v>
      </c>
      <c r="C89" s="46">
        <f>SUM(C82:C88)/1000*(44/12)</f>
        <v>-2.0972609434479997E-2</v>
      </c>
      <c r="D89" s="46">
        <f t="shared" ref="D89:AE89" si="23">SUM(D82:D88)/1000*(44/12)</f>
        <v>-2.0972609434479997E-2</v>
      </c>
      <c r="E89" s="46">
        <f t="shared" si="23"/>
        <v>-2.0972609434479997E-2</v>
      </c>
      <c r="F89" s="46">
        <f t="shared" si="23"/>
        <v>-2.0972609434479997E-2</v>
      </c>
      <c r="G89" s="46">
        <f t="shared" si="23"/>
        <v>-2.0972609434479997E-2</v>
      </c>
      <c r="H89" s="46">
        <f t="shared" si="23"/>
        <v>-2.0972609434479997E-2</v>
      </c>
      <c r="I89" s="46">
        <f t="shared" si="23"/>
        <v>-2.0972609434479997E-2</v>
      </c>
      <c r="J89" s="46">
        <f t="shared" si="23"/>
        <v>-2.0972609434479997E-2</v>
      </c>
      <c r="K89" s="46">
        <f t="shared" si="23"/>
        <v>-2.0972609434479997E-2</v>
      </c>
      <c r="L89" s="46">
        <f t="shared" si="23"/>
        <v>-2.0972609434479997E-2</v>
      </c>
      <c r="M89" s="46">
        <f t="shared" si="23"/>
        <v>-2.0972609434479997E-2</v>
      </c>
      <c r="N89" s="46">
        <f t="shared" si="23"/>
        <v>-2.1023635684479999E-2</v>
      </c>
      <c r="O89" s="46">
        <f t="shared" si="23"/>
        <v>-2.1074661934479998E-2</v>
      </c>
      <c r="P89" s="46">
        <f t="shared" si="23"/>
        <v>-2.1074661934479998E-2</v>
      </c>
      <c r="Q89" s="46">
        <f t="shared" si="23"/>
        <v>-2.1074661934479998E-2</v>
      </c>
      <c r="R89" s="46">
        <f t="shared" si="23"/>
        <v>-2.1074661934479998E-2</v>
      </c>
      <c r="S89" s="46">
        <f t="shared" si="23"/>
        <v>-2.1074661934479998E-2</v>
      </c>
      <c r="T89" s="46">
        <f t="shared" si="23"/>
        <v>-2.1074661934479998E-2</v>
      </c>
      <c r="U89" s="46">
        <f t="shared" si="23"/>
        <v>-2.1074661934479998E-2</v>
      </c>
      <c r="V89" s="46">
        <f t="shared" si="23"/>
        <v>-2.1074661934479998E-2</v>
      </c>
      <c r="W89" s="46">
        <f t="shared" si="23"/>
        <v>-2.1074661934479998E-2</v>
      </c>
      <c r="X89" s="46">
        <f t="shared" si="23"/>
        <v>-2.1074661934479998E-2</v>
      </c>
      <c r="Y89" s="46">
        <f t="shared" si="23"/>
        <v>-2.1074661934479998E-2</v>
      </c>
      <c r="Z89" s="46">
        <f t="shared" si="23"/>
        <v>-2.1074661934479998E-2</v>
      </c>
      <c r="AA89" s="46">
        <f t="shared" si="23"/>
        <v>-2.1074661934479998E-2</v>
      </c>
      <c r="AB89" s="46">
        <f t="shared" si="23"/>
        <v>-2.1074661934479998E-2</v>
      </c>
      <c r="AC89" s="46">
        <f t="shared" si="23"/>
        <v>-2.1074661934479998E-2</v>
      </c>
      <c r="AD89" s="46">
        <f t="shared" si="23"/>
        <v>-2.1074661934479998E-2</v>
      </c>
      <c r="AE89" s="46">
        <f t="shared" si="23"/>
        <v>-2.1074661934479998E-2</v>
      </c>
    </row>
    <row r="90" spans="1:31" x14ac:dyDescent="0.2">
      <c r="A90" s="25" t="s">
        <v>127</v>
      </c>
    </row>
    <row r="91" spans="1:31" x14ac:dyDescent="0.2">
      <c r="A91" s="26" t="s">
        <v>29</v>
      </c>
      <c r="C91" s="30">
        <f t="shared" ref="C91:AE91" si="24">C45</f>
        <v>-197.44125</v>
      </c>
      <c r="D91" s="30">
        <f t="shared" si="24"/>
        <v>-197.13472500000003</v>
      </c>
      <c r="E91" s="30">
        <f t="shared" si="24"/>
        <v>-196.82820000000007</v>
      </c>
      <c r="F91" s="30">
        <f t="shared" si="24"/>
        <v>-196.5216750000001</v>
      </c>
      <c r="G91" s="30">
        <f t="shared" si="24"/>
        <v>-196.21515000000014</v>
      </c>
      <c r="H91" s="30">
        <f t="shared" si="24"/>
        <v>-195.90862500000017</v>
      </c>
      <c r="I91" s="30">
        <f t="shared" si="24"/>
        <v>-195.60210000000021</v>
      </c>
      <c r="J91" s="30">
        <f t="shared" si="24"/>
        <v>-195.29557500000024</v>
      </c>
      <c r="K91" s="30">
        <f t="shared" si="24"/>
        <v>-194.98905000000028</v>
      </c>
      <c r="L91" s="30">
        <f t="shared" si="24"/>
        <v>-194.68252500000031</v>
      </c>
      <c r="M91" s="30">
        <f t="shared" si="24"/>
        <v>-194.37600000000035</v>
      </c>
      <c r="N91" s="30">
        <f t="shared" si="24"/>
        <v>-194.06408250000032</v>
      </c>
      <c r="O91" s="30">
        <f t="shared" si="24"/>
        <v>-193.75216500000033</v>
      </c>
      <c r="P91" s="30">
        <f t="shared" si="24"/>
        <v>-193.44024750000031</v>
      </c>
      <c r="Q91" s="30">
        <f t="shared" si="24"/>
        <v>-193.12833000000029</v>
      </c>
      <c r="R91" s="30">
        <f t="shared" si="24"/>
        <v>-192.8164125000003</v>
      </c>
      <c r="S91" s="30">
        <f t="shared" si="24"/>
        <v>-192.5044950000003</v>
      </c>
      <c r="T91" s="30">
        <f t="shared" si="24"/>
        <v>-192.1867050000003</v>
      </c>
      <c r="U91" s="30">
        <f t="shared" si="24"/>
        <v>-191.86891500000033</v>
      </c>
      <c r="V91" s="30">
        <f t="shared" si="24"/>
        <v>-191.55112500000033</v>
      </c>
      <c r="W91" s="30">
        <f t="shared" si="24"/>
        <v>-191.23333500000038</v>
      </c>
      <c r="X91" s="30">
        <f t="shared" si="24"/>
        <v>-190.91554500000041</v>
      </c>
      <c r="Y91" s="30">
        <f t="shared" si="24"/>
        <v>-190.59775500000043</v>
      </c>
      <c r="Z91" s="30">
        <f t="shared" si="24"/>
        <v>-190.56834000000043</v>
      </c>
      <c r="AA91" s="30">
        <f t="shared" si="24"/>
        <v>-190.53892500000043</v>
      </c>
      <c r="AB91" s="30">
        <f t="shared" si="24"/>
        <v>-190.50951000000049</v>
      </c>
      <c r="AC91" s="30">
        <f t="shared" si="24"/>
        <v>-190.48009500000052</v>
      </c>
      <c r="AD91" s="30">
        <f t="shared" si="24"/>
        <v>-190.45068000000052</v>
      </c>
      <c r="AE91" s="30">
        <f t="shared" si="24"/>
        <v>-190.42126500000055</v>
      </c>
    </row>
    <row r="92" spans="1:31" x14ac:dyDescent="0.2">
      <c r="A92" s="26" t="s">
        <v>128</v>
      </c>
      <c r="C92" s="19" t="str">
        <f t="shared" ref="C92:AE92" si="25">C17</f>
        <v>NO</v>
      </c>
      <c r="D92" s="19" t="str">
        <f t="shared" si="25"/>
        <v>NO</v>
      </c>
      <c r="E92" s="19" t="str">
        <f t="shared" si="25"/>
        <v>NO</v>
      </c>
      <c r="F92" s="19" t="str">
        <f t="shared" si="25"/>
        <v>NO</v>
      </c>
      <c r="G92" s="19" t="str">
        <f t="shared" si="25"/>
        <v>NO</v>
      </c>
      <c r="H92" s="19" t="str">
        <f t="shared" si="25"/>
        <v>NO</v>
      </c>
      <c r="I92" s="19" t="str">
        <f t="shared" si="25"/>
        <v>NO</v>
      </c>
      <c r="J92" s="19" t="str">
        <f t="shared" si="25"/>
        <v>NO</v>
      </c>
      <c r="K92" s="19" t="str">
        <f t="shared" si="25"/>
        <v>NO</v>
      </c>
      <c r="L92" s="19" t="str">
        <f t="shared" si="25"/>
        <v>NO</v>
      </c>
      <c r="M92" s="19" t="str">
        <f t="shared" si="25"/>
        <v>NO</v>
      </c>
      <c r="N92" s="19" t="str">
        <f t="shared" si="25"/>
        <v>NO</v>
      </c>
      <c r="O92" s="19" t="str">
        <f t="shared" si="25"/>
        <v>NO</v>
      </c>
      <c r="P92" s="19" t="str">
        <f t="shared" si="25"/>
        <v>NO</v>
      </c>
      <c r="Q92" s="19" t="str">
        <f t="shared" si="25"/>
        <v>NO</v>
      </c>
      <c r="R92" s="19" t="str">
        <f t="shared" si="25"/>
        <v>NO</v>
      </c>
      <c r="S92" s="19" t="str">
        <f t="shared" si="25"/>
        <v>NO</v>
      </c>
      <c r="T92" s="19" t="str">
        <f t="shared" si="25"/>
        <v>NO</v>
      </c>
      <c r="U92" s="19" t="str">
        <f t="shared" si="25"/>
        <v>NO</v>
      </c>
      <c r="V92" s="19" t="str">
        <f t="shared" si="25"/>
        <v>NO</v>
      </c>
      <c r="W92" s="19" t="str">
        <f t="shared" si="25"/>
        <v>NO</v>
      </c>
      <c r="X92" s="19" t="str">
        <f t="shared" si="25"/>
        <v>NO</v>
      </c>
      <c r="Y92" s="19" t="str">
        <f t="shared" si="25"/>
        <v>NO</v>
      </c>
      <c r="Z92" s="19" t="str">
        <f t="shared" si="25"/>
        <v>NO</v>
      </c>
      <c r="AA92" s="19" t="str">
        <f t="shared" si="25"/>
        <v>NO</v>
      </c>
      <c r="AB92" s="19" t="str">
        <f t="shared" si="25"/>
        <v>NO</v>
      </c>
      <c r="AC92" s="19" t="str">
        <f t="shared" si="25"/>
        <v>NO</v>
      </c>
      <c r="AD92" s="19" t="str">
        <f t="shared" si="25"/>
        <v>NO</v>
      </c>
      <c r="AE92" s="19" t="str">
        <f t="shared" si="25"/>
        <v>NO</v>
      </c>
    </row>
    <row r="93" spans="1:31" x14ac:dyDescent="0.2">
      <c r="A93" s="26" t="s">
        <v>20</v>
      </c>
      <c r="C93" s="19" t="str">
        <f t="shared" ref="C93:AE93" si="26">C49</f>
        <v>NO</v>
      </c>
      <c r="D93" s="19" t="str">
        <f t="shared" si="26"/>
        <v>NO</v>
      </c>
      <c r="E93" s="19" t="str">
        <f t="shared" si="26"/>
        <v>NO</v>
      </c>
      <c r="F93" s="19" t="str">
        <f t="shared" si="26"/>
        <v>NO</v>
      </c>
      <c r="G93" s="19" t="str">
        <f t="shared" si="26"/>
        <v>NO</v>
      </c>
      <c r="H93" s="19" t="str">
        <f t="shared" si="26"/>
        <v>NO</v>
      </c>
      <c r="I93" s="19" t="str">
        <f t="shared" si="26"/>
        <v>NO</v>
      </c>
      <c r="J93" s="19" t="str">
        <f t="shared" si="26"/>
        <v>NO</v>
      </c>
      <c r="K93" s="19" t="str">
        <f t="shared" si="26"/>
        <v>NO</v>
      </c>
      <c r="L93" s="19" t="str">
        <f t="shared" si="26"/>
        <v>NO</v>
      </c>
      <c r="M93" s="19" t="str">
        <f t="shared" si="26"/>
        <v>NO</v>
      </c>
      <c r="N93" s="19" t="str">
        <f t="shared" si="26"/>
        <v>NO</v>
      </c>
      <c r="O93" s="19" t="str">
        <f t="shared" si="26"/>
        <v>NO</v>
      </c>
      <c r="P93" s="19" t="str">
        <f t="shared" si="26"/>
        <v>NO</v>
      </c>
      <c r="Q93" s="19" t="str">
        <f t="shared" si="26"/>
        <v>NO</v>
      </c>
      <c r="R93" s="19" t="str">
        <f t="shared" si="26"/>
        <v>NO</v>
      </c>
      <c r="S93" s="19" t="str">
        <f t="shared" si="26"/>
        <v>NO</v>
      </c>
      <c r="T93" s="19" t="str">
        <f t="shared" si="26"/>
        <v>NO</v>
      </c>
      <c r="U93" s="19" t="str">
        <f t="shared" si="26"/>
        <v>NO</v>
      </c>
      <c r="V93" s="19" t="str">
        <f t="shared" si="26"/>
        <v>NO</v>
      </c>
      <c r="W93" s="19" t="str">
        <f t="shared" si="26"/>
        <v>NO</v>
      </c>
      <c r="X93" s="19" t="str">
        <f t="shared" si="26"/>
        <v>NO</v>
      </c>
      <c r="Y93" s="19" t="str">
        <f t="shared" si="26"/>
        <v>NO</v>
      </c>
      <c r="Z93" s="19" t="str">
        <f t="shared" si="26"/>
        <v>NO</v>
      </c>
      <c r="AA93" s="19" t="str">
        <f t="shared" si="26"/>
        <v>NO</v>
      </c>
      <c r="AB93" s="19" t="str">
        <f t="shared" si="26"/>
        <v>NO</v>
      </c>
      <c r="AC93" s="19" t="str">
        <f t="shared" si="26"/>
        <v>NO</v>
      </c>
      <c r="AD93" s="19" t="str">
        <f t="shared" si="26"/>
        <v>NO</v>
      </c>
      <c r="AE93" s="19" t="str">
        <f t="shared" si="26"/>
        <v>NO</v>
      </c>
    </row>
    <row r="94" spans="1:31" x14ac:dyDescent="0.2">
      <c r="A94" s="26" t="s">
        <v>21</v>
      </c>
      <c r="C94" s="30" t="str">
        <f t="shared" ref="C94:AE94" si="27">C50</f>
        <v>NO</v>
      </c>
      <c r="D94" s="30" t="str">
        <f t="shared" si="27"/>
        <v>NO</v>
      </c>
      <c r="E94" s="30" t="str">
        <f t="shared" si="27"/>
        <v>NO</v>
      </c>
      <c r="F94" s="30" t="str">
        <f t="shared" si="27"/>
        <v>NO</v>
      </c>
      <c r="G94" s="30" t="str">
        <f t="shared" si="27"/>
        <v>NO</v>
      </c>
      <c r="H94" s="30" t="str">
        <f t="shared" si="27"/>
        <v>NO</v>
      </c>
      <c r="I94" s="30" t="str">
        <f t="shared" si="27"/>
        <v>NO</v>
      </c>
      <c r="J94" s="30" t="str">
        <f t="shared" si="27"/>
        <v>NO</v>
      </c>
      <c r="K94" s="30" t="str">
        <f t="shared" si="27"/>
        <v>NO</v>
      </c>
      <c r="L94" s="30" t="str">
        <f t="shared" si="27"/>
        <v>NO</v>
      </c>
      <c r="M94" s="30" t="str">
        <f t="shared" si="27"/>
        <v>NO</v>
      </c>
      <c r="N94" s="30" t="str">
        <f t="shared" si="27"/>
        <v>NO</v>
      </c>
      <c r="O94" s="30" t="str">
        <f t="shared" si="27"/>
        <v>NO</v>
      </c>
      <c r="P94" s="30" t="str">
        <f t="shared" si="27"/>
        <v>NO</v>
      </c>
      <c r="Q94" s="30" t="str">
        <f t="shared" si="27"/>
        <v>NO</v>
      </c>
      <c r="R94" s="30" t="str">
        <f t="shared" si="27"/>
        <v>NO</v>
      </c>
      <c r="S94" s="30" t="str">
        <f t="shared" si="27"/>
        <v>NO</v>
      </c>
      <c r="T94" s="30" t="str">
        <f t="shared" si="27"/>
        <v>NO</v>
      </c>
      <c r="U94" s="30" t="str">
        <f t="shared" si="27"/>
        <v>NO</v>
      </c>
      <c r="V94" s="30" t="str">
        <f t="shared" si="27"/>
        <v>NO</v>
      </c>
      <c r="W94" s="30" t="str">
        <f t="shared" si="27"/>
        <v>NO</v>
      </c>
      <c r="X94" s="30" t="str">
        <f t="shared" si="27"/>
        <v>NO</v>
      </c>
      <c r="Y94" s="30" t="str">
        <f t="shared" si="27"/>
        <v>NO</v>
      </c>
      <c r="Z94" s="30" t="str">
        <f t="shared" si="27"/>
        <v>NO</v>
      </c>
      <c r="AA94" s="30" t="str">
        <f t="shared" si="27"/>
        <v>NO</v>
      </c>
      <c r="AB94" s="30" t="str">
        <f t="shared" si="27"/>
        <v>NO</v>
      </c>
      <c r="AC94" s="30" t="str">
        <f t="shared" si="27"/>
        <v>NO</v>
      </c>
      <c r="AD94" s="30" t="str">
        <f t="shared" si="27"/>
        <v>NO</v>
      </c>
      <c r="AE94" s="30" t="str">
        <f t="shared" si="27"/>
        <v>NO</v>
      </c>
    </row>
    <row r="95" spans="1:31" x14ac:dyDescent="0.2">
      <c r="A95" s="26" t="s">
        <v>12</v>
      </c>
      <c r="C95" s="19" t="str">
        <f t="shared" ref="C95:AE95" si="28">C30</f>
        <v>NO</v>
      </c>
      <c r="D95" s="19" t="str">
        <f t="shared" si="28"/>
        <v>NO</v>
      </c>
      <c r="E95" s="19" t="str">
        <f t="shared" si="28"/>
        <v>NO</v>
      </c>
      <c r="F95" s="19" t="str">
        <f t="shared" si="28"/>
        <v>NO</v>
      </c>
      <c r="G95" s="19" t="str">
        <f t="shared" si="28"/>
        <v>NO</v>
      </c>
      <c r="H95" s="19" t="str">
        <f t="shared" si="28"/>
        <v>NO</v>
      </c>
      <c r="I95" s="19" t="str">
        <f t="shared" si="28"/>
        <v>NO</v>
      </c>
      <c r="J95" s="19" t="str">
        <f t="shared" si="28"/>
        <v>NO</v>
      </c>
      <c r="K95" s="19" t="str">
        <f t="shared" si="28"/>
        <v>NO</v>
      </c>
      <c r="L95" s="19" t="str">
        <f t="shared" si="28"/>
        <v>NO</v>
      </c>
      <c r="M95" s="19" t="str">
        <f t="shared" si="28"/>
        <v>NO</v>
      </c>
      <c r="N95" s="19" t="str">
        <f t="shared" si="28"/>
        <v>NO</v>
      </c>
      <c r="O95" s="19" t="str">
        <f t="shared" si="28"/>
        <v>NO</v>
      </c>
      <c r="P95" s="19" t="str">
        <f t="shared" si="28"/>
        <v>NO</v>
      </c>
      <c r="Q95" s="19" t="str">
        <f t="shared" si="28"/>
        <v>NO</v>
      </c>
      <c r="R95" s="19" t="str">
        <f t="shared" si="28"/>
        <v>NO</v>
      </c>
      <c r="S95" s="19" t="str">
        <f t="shared" si="28"/>
        <v>NO</v>
      </c>
      <c r="T95" s="19" t="str">
        <f t="shared" si="28"/>
        <v>NO</v>
      </c>
      <c r="U95" s="19" t="str">
        <f t="shared" si="28"/>
        <v>NO</v>
      </c>
      <c r="V95" s="19" t="str">
        <f t="shared" si="28"/>
        <v>NO</v>
      </c>
      <c r="W95" s="19" t="str">
        <f t="shared" si="28"/>
        <v>NO</v>
      </c>
      <c r="X95" s="19" t="str">
        <f t="shared" si="28"/>
        <v>NO</v>
      </c>
      <c r="Y95" s="19" t="str">
        <f t="shared" si="28"/>
        <v>NO</v>
      </c>
      <c r="Z95" s="19" t="str">
        <f t="shared" si="28"/>
        <v>NO</v>
      </c>
      <c r="AA95" s="19" t="str">
        <f t="shared" si="28"/>
        <v>NO</v>
      </c>
      <c r="AB95" s="19" t="str">
        <f t="shared" si="28"/>
        <v>NO</v>
      </c>
      <c r="AC95" s="19" t="str">
        <f t="shared" si="28"/>
        <v>NO</v>
      </c>
      <c r="AD95" s="19" t="str">
        <f t="shared" si="28"/>
        <v>NO</v>
      </c>
      <c r="AE95" s="19" t="str">
        <f t="shared" si="28"/>
        <v>NO</v>
      </c>
    </row>
    <row r="96" spans="1:31" x14ac:dyDescent="0.2">
      <c r="A96" s="26" t="s">
        <v>19</v>
      </c>
      <c r="C96" s="30">
        <f t="shared" ref="C96:AE96" si="29">C47</f>
        <v>1.2589999999999999</v>
      </c>
      <c r="D96" s="30">
        <f t="shared" si="29"/>
        <v>1.2589999999999999</v>
      </c>
      <c r="E96" s="30">
        <f t="shared" si="29"/>
        <v>1.2589999999999999</v>
      </c>
      <c r="F96" s="30">
        <f t="shared" si="29"/>
        <v>1.2589999999999999</v>
      </c>
      <c r="G96" s="30">
        <f t="shared" si="29"/>
        <v>1.2589999999999999</v>
      </c>
      <c r="H96" s="30">
        <f t="shared" si="29"/>
        <v>1.2589999999999999</v>
      </c>
      <c r="I96" s="30">
        <f t="shared" si="29"/>
        <v>1.2589999999999999</v>
      </c>
      <c r="J96" s="30">
        <f t="shared" si="29"/>
        <v>1.2589999999999999</v>
      </c>
      <c r="K96" s="30">
        <f t="shared" si="29"/>
        <v>1.2589999999999999</v>
      </c>
      <c r="L96" s="30">
        <f t="shared" si="29"/>
        <v>1.2589999999999999</v>
      </c>
      <c r="M96" s="30">
        <f t="shared" si="29"/>
        <v>1.2589999999999999</v>
      </c>
      <c r="N96" s="30">
        <f t="shared" si="29"/>
        <v>1.2589999999999999</v>
      </c>
      <c r="O96" s="30">
        <f t="shared" si="29"/>
        <v>1.2589999999999999</v>
      </c>
      <c r="P96" s="30">
        <f t="shared" si="29"/>
        <v>1.2589999999999999</v>
      </c>
      <c r="Q96" s="30">
        <f t="shared" si="29"/>
        <v>1.2589999999999999</v>
      </c>
      <c r="R96" s="30">
        <f t="shared" si="29"/>
        <v>1.2589999999999999</v>
      </c>
      <c r="S96" s="30">
        <f t="shared" si="29"/>
        <v>1.2589999999999999</v>
      </c>
      <c r="T96" s="30">
        <f t="shared" si="29"/>
        <v>1.2589999999999999</v>
      </c>
      <c r="U96" s="30">
        <f t="shared" si="29"/>
        <v>1.2589999999999999</v>
      </c>
      <c r="V96" s="30">
        <f t="shared" si="29"/>
        <v>1.2589999999999999</v>
      </c>
      <c r="W96" s="30">
        <f t="shared" si="29"/>
        <v>1.2589999999999999</v>
      </c>
      <c r="X96" s="30">
        <f t="shared" si="29"/>
        <v>1.2589999999999999</v>
      </c>
      <c r="Y96" s="30">
        <f t="shared" si="29"/>
        <v>1.2589999999999999</v>
      </c>
      <c r="Z96" s="30">
        <f t="shared" si="29"/>
        <v>1.2589999999999999</v>
      </c>
      <c r="AA96" s="30">
        <f t="shared" si="29"/>
        <v>1.2589999999999999</v>
      </c>
      <c r="AB96" s="30">
        <f t="shared" si="29"/>
        <v>1.2589999999999999</v>
      </c>
      <c r="AC96" s="30">
        <f t="shared" si="29"/>
        <v>1.2589999999999999</v>
      </c>
      <c r="AD96" s="30">
        <f t="shared" si="29"/>
        <v>1.2589999999999999</v>
      </c>
      <c r="AE96" s="30">
        <f t="shared" si="29"/>
        <v>1.2589999999999999</v>
      </c>
    </row>
    <row r="97" spans="1:33" x14ac:dyDescent="0.2">
      <c r="A97" s="26" t="s">
        <v>3</v>
      </c>
      <c r="B97" s="19"/>
      <c r="C97" s="30" t="str">
        <f>+C13</f>
        <v>NO</v>
      </c>
      <c r="D97" s="30" t="str">
        <f t="shared" ref="D97:AE97" si="30">+D13</f>
        <v>NO</v>
      </c>
      <c r="E97" s="30" t="str">
        <f t="shared" si="30"/>
        <v>NO</v>
      </c>
      <c r="F97" s="30" t="str">
        <f t="shared" si="30"/>
        <v>NO</v>
      </c>
      <c r="G97" s="30" t="str">
        <f t="shared" si="30"/>
        <v>NO</v>
      </c>
      <c r="H97" s="30" t="str">
        <f t="shared" si="30"/>
        <v>NO</v>
      </c>
      <c r="I97" s="30" t="str">
        <f t="shared" si="30"/>
        <v>NO</v>
      </c>
      <c r="J97" s="30" t="str">
        <f t="shared" si="30"/>
        <v>NO</v>
      </c>
      <c r="K97" s="30" t="str">
        <f t="shared" si="30"/>
        <v>NO</v>
      </c>
      <c r="L97" s="30" t="str">
        <f t="shared" si="30"/>
        <v>NO</v>
      </c>
      <c r="M97" s="30" t="str">
        <f t="shared" si="30"/>
        <v>NO</v>
      </c>
      <c r="N97" s="30" t="str">
        <f t="shared" si="30"/>
        <v>NO</v>
      </c>
      <c r="O97" s="30" t="str">
        <f t="shared" si="30"/>
        <v>NO</v>
      </c>
      <c r="P97" s="30" t="str">
        <f t="shared" si="30"/>
        <v>NO</v>
      </c>
      <c r="Q97" s="30" t="str">
        <f t="shared" si="30"/>
        <v>NO</v>
      </c>
      <c r="R97" s="30" t="str">
        <f t="shared" si="30"/>
        <v>NO</v>
      </c>
      <c r="S97" s="30" t="str">
        <f t="shared" si="30"/>
        <v>NO</v>
      </c>
      <c r="T97" s="30" t="str">
        <f t="shared" si="30"/>
        <v>NO</v>
      </c>
      <c r="U97" s="30" t="str">
        <f t="shared" si="30"/>
        <v>NO</v>
      </c>
      <c r="V97" s="30" t="str">
        <f t="shared" si="30"/>
        <v>NO</v>
      </c>
      <c r="W97" s="30" t="str">
        <f t="shared" si="30"/>
        <v>NO</v>
      </c>
      <c r="X97" s="30" t="str">
        <f t="shared" si="30"/>
        <v>NO</v>
      </c>
      <c r="Y97" s="30" t="str">
        <f t="shared" si="30"/>
        <v>NO</v>
      </c>
      <c r="Z97" s="30" t="str">
        <f t="shared" si="30"/>
        <v>NO</v>
      </c>
      <c r="AA97" s="30" t="str">
        <f t="shared" si="30"/>
        <v>NO</v>
      </c>
      <c r="AB97" s="30" t="str">
        <f t="shared" si="30"/>
        <v>NO</v>
      </c>
      <c r="AC97" s="30" t="str">
        <f t="shared" si="30"/>
        <v>NO</v>
      </c>
      <c r="AD97" s="30" t="str">
        <f t="shared" si="30"/>
        <v>NO</v>
      </c>
      <c r="AE97" s="30" t="str">
        <f t="shared" si="30"/>
        <v>NO</v>
      </c>
    </row>
    <row r="98" spans="1:33" x14ac:dyDescent="0.2">
      <c r="A98" s="26" t="s">
        <v>10</v>
      </c>
      <c r="C98" s="30">
        <f t="shared" ref="C98:AE98" si="31">C28</f>
        <v>-6843.6982962162992</v>
      </c>
      <c r="D98" s="30">
        <f t="shared" si="31"/>
        <v>-6854.7377951772605</v>
      </c>
      <c r="E98" s="30">
        <f t="shared" si="31"/>
        <v>-6865.7554044916997</v>
      </c>
      <c r="F98" s="30">
        <f t="shared" si="31"/>
        <v>-6876.80290002518</v>
      </c>
      <c r="G98" s="30">
        <f t="shared" si="31"/>
        <v>-6887.8292024763095</v>
      </c>
      <c r="H98" s="30">
        <f t="shared" si="31"/>
        <v>-6898.8190966592701</v>
      </c>
      <c r="I98" s="30">
        <f t="shared" si="31"/>
        <v>-6909.90360332615</v>
      </c>
      <c r="J98" s="30">
        <f t="shared" si="31"/>
        <v>-6920.8575034839005</v>
      </c>
      <c r="K98" s="30">
        <f t="shared" si="31"/>
        <v>-6931.8114034080099</v>
      </c>
      <c r="L98" s="30">
        <f t="shared" si="31"/>
        <v>-6942.8509018243903</v>
      </c>
      <c r="M98" s="30">
        <f t="shared" si="31"/>
        <v>-6953.8862027162004</v>
      </c>
      <c r="N98" s="30">
        <f t="shared" si="31"/>
        <v>-6928.6789013966199</v>
      </c>
      <c r="O98" s="30">
        <f t="shared" si="31"/>
        <v>-6903.5665020457691</v>
      </c>
      <c r="P98" s="30">
        <f t="shared" si="31"/>
        <v>-6878.3965040696303</v>
      </c>
      <c r="Q98" s="30">
        <f t="shared" si="31"/>
        <v>-6853.141898825761</v>
      </c>
      <c r="R98" s="30">
        <f t="shared" si="31"/>
        <v>-6827.9407026115896</v>
      </c>
      <c r="S98" s="30">
        <f t="shared" si="31"/>
        <v>-6801.6003993108397</v>
      </c>
      <c r="T98" s="30">
        <f t="shared" si="31"/>
        <v>-6775.2855004887897</v>
      </c>
      <c r="U98" s="30">
        <f t="shared" si="31"/>
        <v>-6748.9303968488503</v>
      </c>
      <c r="V98" s="30">
        <f t="shared" si="31"/>
        <v>-6707.6319019525899</v>
      </c>
      <c r="W98" s="30">
        <f t="shared" si="31"/>
        <v>-6666.2911995527993</v>
      </c>
      <c r="X98" s="30">
        <f t="shared" si="31"/>
        <v>-6624.905802411321</v>
      </c>
      <c r="Y98" s="30">
        <f t="shared" si="31"/>
        <v>-6583.571297556231</v>
      </c>
      <c r="Z98" s="30">
        <f t="shared" si="31"/>
        <v>-6570.3944029284803</v>
      </c>
      <c r="AA98" s="30">
        <f t="shared" si="31"/>
        <v>-6557.1895003838399</v>
      </c>
      <c r="AB98" s="30">
        <f t="shared" si="31"/>
        <v>-6544.0917005675401</v>
      </c>
      <c r="AC98" s="30">
        <f t="shared" si="31"/>
        <v>-6530.86620342468</v>
      </c>
      <c r="AD98" s="30">
        <f t="shared" si="31"/>
        <v>-6538.1334001120504</v>
      </c>
      <c r="AE98" s="30">
        <f t="shared" si="31"/>
        <v>-6545.3810044750699</v>
      </c>
    </row>
    <row r="99" spans="1:33" ht="12" thickBot="1" x14ac:dyDescent="0.25">
      <c r="A99" s="26" t="s">
        <v>0</v>
      </c>
      <c r="C99" s="30">
        <f t="shared" ref="C99:AE99" si="32">C10</f>
        <v>-82.936689600000008</v>
      </c>
      <c r="D99" s="30">
        <f t="shared" si="32"/>
        <v>-82.936689600000008</v>
      </c>
      <c r="E99" s="30">
        <f t="shared" si="32"/>
        <v>-82.936689600000008</v>
      </c>
      <c r="F99" s="30">
        <f t="shared" si="32"/>
        <v>-82.936689600000008</v>
      </c>
      <c r="G99" s="30">
        <f t="shared" si="32"/>
        <v>-82.936689600000008</v>
      </c>
      <c r="H99" s="30">
        <f t="shared" si="32"/>
        <v>-82.936689600000008</v>
      </c>
      <c r="I99" s="30">
        <f t="shared" si="32"/>
        <v>-82.936689600000008</v>
      </c>
      <c r="J99" s="30">
        <f t="shared" si="32"/>
        <v>-82.936689600000008</v>
      </c>
      <c r="K99" s="30">
        <f t="shared" si="32"/>
        <v>-82.936689600000008</v>
      </c>
      <c r="L99" s="30">
        <f t="shared" si="32"/>
        <v>-82.936689600000008</v>
      </c>
      <c r="M99" s="30">
        <f t="shared" si="32"/>
        <v>-82.936689600000008</v>
      </c>
      <c r="N99" s="30">
        <f t="shared" si="32"/>
        <v>-82.936689600000008</v>
      </c>
      <c r="O99" s="30">
        <f t="shared" si="32"/>
        <v>-82.936689600000008</v>
      </c>
      <c r="P99" s="30">
        <f t="shared" si="32"/>
        <v>-82.936689600000008</v>
      </c>
      <c r="Q99" s="30">
        <f t="shared" si="32"/>
        <v>-82.936689600000008</v>
      </c>
      <c r="R99" s="30">
        <f t="shared" si="32"/>
        <v>-82.936689600000008</v>
      </c>
      <c r="S99" s="30">
        <f t="shared" si="32"/>
        <v>-82.936689600000008</v>
      </c>
      <c r="T99" s="30">
        <f t="shared" si="32"/>
        <v>-82.936689600000008</v>
      </c>
      <c r="U99" s="30">
        <f t="shared" si="32"/>
        <v>-82.936689600000008</v>
      </c>
      <c r="V99" s="30">
        <f t="shared" si="32"/>
        <v>-82.936689600000008</v>
      </c>
      <c r="W99" s="30">
        <f t="shared" si="32"/>
        <v>-82.936689600000008</v>
      </c>
      <c r="X99" s="30">
        <f t="shared" si="32"/>
        <v>-82.936689600000008</v>
      </c>
      <c r="Y99" s="30">
        <f t="shared" si="32"/>
        <v>-82.936689600000008</v>
      </c>
      <c r="Z99" s="30">
        <f t="shared" si="32"/>
        <v>-82.936689600000008</v>
      </c>
      <c r="AA99" s="30">
        <f t="shared" si="32"/>
        <v>-82.936689600000008</v>
      </c>
      <c r="AB99" s="30">
        <f t="shared" si="32"/>
        <v>-82.936689600000008</v>
      </c>
      <c r="AC99" s="30">
        <f t="shared" si="32"/>
        <v>-82.936689600000008</v>
      </c>
      <c r="AD99" s="30">
        <f t="shared" si="32"/>
        <v>-82.936689600000008</v>
      </c>
      <c r="AE99" s="30">
        <f t="shared" si="32"/>
        <v>-82.936689600000008</v>
      </c>
    </row>
    <row r="100" spans="1:33" ht="12" thickBot="1" x14ac:dyDescent="0.25">
      <c r="A100" s="41" t="s">
        <v>175</v>
      </c>
      <c r="C100" s="43">
        <f>SUM(C91:C99)/1000*(44/12)</f>
        <v>-26.116996531326429</v>
      </c>
      <c r="D100" s="43">
        <f t="shared" ref="D100:AE100" si="33">SUM(D91:D99)/1000*(44/12)</f>
        <v>-26.156350769183287</v>
      </c>
      <c r="E100" s="43">
        <f t="shared" si="33"/>
        <v>-26.195624745002899</v>
      </c>
      <c r="F100" s="43">
        <f t="shared" si="33"/>
        <v>-26.235008303625658</v>
      </c>
      <c r="G100" s="43">
        <f t="shared" si="33"/>
        <v>-26.2743141542798</v>
      </c>
      <c r="H100" s="43">
        <f t="shared" si="33"/>
        <v>-26.313486507950657</v>
      </c>
      <c r="I100" s="43">
        <f t="shared" si="33"/>
        <v>-26.353005774062549</v>
      </c>
      <c r="J100" s="43">
        <f t="shared" si="33"/>
        <v>-26.392046149640969</v>
      </c>
      <c r="K100" s="43">
        <f t="shared" si="33"/>
        <v>-26.431086524362705</v>
      </c>
      <c r="L100" s="43">
        <f t="shared" si="33"/>
        <v>-26.470440760222765</v>
      </c>
      <c r="M100" s="43">
        <f t="shared" si="33"/>
        <v>-26.509779605159402</v>
      </c>
      <c r="N100" s="43">
        <f t="shared" si="33"/>
        <v>-26.416209136154272</v>
      </c>
      <c r="O100" s="43">
        <f t="shared" si="33"/>
        <v>-26.32298664103449</v>
      </c>
      <c r="P100" s="43">
        <f t="shared" si="33"/>
        <v>-26.229552950955313</v>
      </c>
      <c r="Q100" s="43">
        <f t="shared" si="33"/>
        <v>-26.135809034227794</v>
      </c>
      <c r="R100" s="43">
        <f t="shared" si="33"/>
        <v>-26.042260950609165</v>
      </c>
      <c r="S100" s="43">
        <f t="shared" si="33"/>
        <v>-25.944536141006413</v>
      </c>
      <c r="T100" s="43">
        <f t="shared" si="33"/>
        <v>-25.846882948658894</v>
      </c>
      <c r="U100" s="43">
        <f t="shared" si="33"/>
        <v>-25.749082338645785</v>
      </c>
      <c r="V100" s="43">
        <f t="shared" si="33"/>
        <v>-25.596489294026163</v>
      </c>
      <c r="W100" s="43">
        <f t="shared" si="33"/>
        <v>-25.443741488560267</v>
      </c>
      <c r="X100" s="43">
        <f t="shared" si="33"/>
        <v>-25.290829802374844</v>
      </c>
      <c r="Y100" s="43">
        <f t="shared" si="33"/>
        <v>-25.138104721239518</v>
      </c>
      <c r="Z100" s="43">
        <f t="shared" si="33"/>
        <v>-25.089681585937761</v>
      </c>
      <c r="AA100" s="43">
        <f t="shared" si="33"/>
        <v>-25.04115575494075</v>
      </c>
      <c r="AB100" s="43">
        <f t="shared" si="33"/>
        <v>-24.99302263394765</v>
      </c>
      <c r="AC100" s="43">
        <f t="shared" si="33"/>
        <v>-24.944421289423829</v>
      </c>
      <c r="AD100" s="43">
        <f t="shared" si="33"/>
        <v>-24.970959822277521</v>
      </c>
      <c r="AE100" s="43">
        <f t="shared" si="33"/>
        <v>-24.997426516608591</v>
      </c>
    </row>
    <row r="103" spans="1:33" x14ac:dyDescent="0.2">
      <c r="A103" t="s">
        <v>197</v>
      </c>
      <c r="C103" s="3">
        <f t="shared" ref="C103:AE103" si="34">SUM(C73+C80+C89+C100)</f>
        <v>-42.086820147261548</v>
      </c>
      <c r="D103" s="3">
        <f t="shared" si="34"/>
        <v>-41.871296467005529</v>
      </c>
      <c r="E103" s="3">
        <f t="shared" si="34"/>
        <v>-41.941848746429272</v>
      </c>
      <c r="F103" s="3">
        <f t="shared" si="34"/>
        <v>-41.726104392053827</v>
      </c>
      <c r="G103" s="3">
        <f t="shared" si="34"/>
        <v>-41.673594482284848</v>
      </c>
      <c r="H103" s="3">
        <f t="shared" si="34"/>
        <v>-41.539096417229914</v>
      </c>
      <c r="I103" s="3">
        <f t="shared" si="34"/>
        <v>-41.46776533057961</v>
      </c>
      <c r="J103" s="3">
        <f t="shared" si="34"/>
        <v>-41.5246324856531</v>
      </c>
      <c r="K103" s="3">
        <f t="shared" si="34"/>
        <v>-41.37124814314074</v>
      </c>
      <c r="L103" s="3">
        <f t="shared" si="34"/>
        <v>-41.46853714654268</v>
      </c>
      <c r="M103" s="3">
        <f t="shared" si="34"/>
        <v>-42.490757205605888</v>
      </c>
      <c r="N103" s="3">
        <f t="shared" si="34"/>
        <v>-42.312357180796646</v>
      </c>
      <c r="O103" s="3">
        <f t="shared" si="34"/>
        <v>-42.128888530975097</v>
      </c>
      <c r="P103" s="3">
        <f t="shared" si="34"/>
        <v>-41.903176959025728</v>
      </c>
      <c r="Q103" s="3">
        <f t="shared" si="34"/>
        <v>-41.738209924845243</v>
      </c>
      <c r="R103" s="3">
        <f t="shared" si="34"/>
        <v>-41.964281912911389</v>
      </c>
      <c r="S103" s="3">
        <f t="shared" si="34"/>
        <v>-41.839790083477773</v>
      </c>
      <c r="T103" s="3">
        <f t="shared" si="34"/>
        <v>-41.620463755600362</v>
      </c>
      <c r="U103" s="3">
        <f t="shared" si="34"/>
        <v>-41.592647314645717</v>
      </c>
      <c r="V103" s="3">
        <f t="shared" si="34"/>
        <v>-41.35008598648561</v>
      </c>
      <c r="W103" s="3">
        <f t="shared" si="34"/>
        <v>-41.622685266610354</v>
      </c>
      <c r="X103" s="3">
        <f t="shared" si="34"/>
        <v>-41.35801715083565</v>
      </c>
      <c r="Y103" s="3">
        <f t="shared" si="34"/>
        <v>-41.115503519008172</v>
      </c>
      <c r="Z103" s="3">
        <f t="shared" si="34"/>
        <v>-40.972646988806808</v>
      </c>
      <c r="AA103" s="3">
        <f t="shared" si="34"/>
        <v>-40.848814744627234</v>
      </c>
      <c r="AB103" s="3">
        <f t="shared" si="34"/>
        <v>-40.63379442319642</v>
      </c>
      <c r="AC103" s="3">
        <f t="shared" si="34"/>
        <v>-40.71972041669116</v>
      </c>
      <c r="AD103" s="3">
        <f t="shared" si="34"/>
        <v>-40.971215638912952</v>
      </c>
      <c r="AE103" s="3">
        <f t="shared" si="34"/>
        <v>-41.242813269532107</v>
      </c>
    </row>
    <row r="104" spans="1:33" x14ac:dyDescent="0.2">
      <c r="A104" t="s">
        <v>199</v>
      </c>
      <c r="C104" s="3">
        <f>C23</f>
        <v>-47.35354288891029</v>
      </c>
      <c r="D104" s="3">
        <f t="shared" ref="D104:AE104" si="35">D23</f>
        <v>-47.161145160131774</v>
      </c>
      <c r="E104" s="3">
        <f t="shared" si="35"/>
        <v>-47.254831714863215</v>
      </c>
      <c r="F104" s="3">
        <f t="shared" si="35"/>
        <v>-47.062234273789528</v>
      </c>
      <c r="G104" s="3">
        <f t="shared" si="35"/>
        <v>-47.03620208531531</v>
      </c>
      <c r="H104" s="3">
        <f t="shared" si="35"/>
        <v>-46.931347966897007</v>
      </c>
      <c r="I104" s="3">
        <f t="shared" si="35"/>
        <v>-46.888090059699792</v>
      </c>
      <c r="J104" s="3">
        <f t="shared" si="35"/>
        <v>-46.981986194195699</v>
      </c>
      <c r="K104" s="3">
        <f t="shared" si="35"/>
        <v>-46.87406027590945</v>
      </c>
      <c r="L104" s="3">
        <f t="shared" si="35"/>
        <v>-47.019973826535249</v>
      </c>
      <c r="M104" s="3">
        <f t="shared" si="35"/>
        <v>-48.101353145490613</v>
      </c>
      <c r="N104" s="3">
        <f t="shared" si="35"/>
        <v>-47.969488563914368</v>
      </c>
      <c r="O104" s="3">
        <f t="shared" si="35"/>
        <v>-47.844086109257582</v>
      </c>
      <c r="P104" s="3">
        <f t="shared" si="35"/>
        <v>-47.660718792149247</v>
      </c>
      <c r="Q104" s="3">
        <f t="shared" si="35"/>
        <v>-47.539167119057886</v>
      </c>
      <c r="R104" s="3">
        <f t="shared" si="35"/>
        <v>-47.81916583014727</v>
      </c>
      <c r="S104" s="3">
        <f t="shared" si="35"/>
        <v>-47.786287880708038</v>
      </c>
      <c r="T104" s="3">
        <f t="shared" si="35"/>
        <v>-47.634825065032437</v>
      </c>
      <c r="U104" s="3">
        <f t="shared" si="35"/>
        <v>-47.682026510703707</v>
      </c>
      <c r="V104" s="3">
        <f t="shared" si="35"/>
        <v>-47.471186571409305</v>
      </c>
      <c r="W104" s="3">
        <f t="shared" si="35"/>
        <v>-47.776313683155486</v>
      </c>
      <c r="X104" s="3">
        <f t="shared" si="35"/>
        <v>-47.544149508719933</v>
      </c>
      <c r="Y104" s="3">
        <f t="shared" si="35"/>
        <v>-47.334165747775181</v>
      </c>
      <c r="Z104" s="3">
        <f t="shared" si="35"/>
        <v>-47.223823515018466</v>
      </c>
      <c r="AA104" s="3">
        <f t="shared" si="35"/>
        <v>-47.12919161361917</v>
      </c>
      <c r="AB104" s="3">
        <f t="shared" si="35"/>
        <v>-46.946026646074934</v>
      </c>
      <c r="AC104" s="3">
        <f t="shared" si="35"/>
        <v>-47.063821453388705</v>
      </c>
      <c r="AD104" s="3">
        <f t="shared" si="35"/>
        <v>-47.3471949155606</v>
      </c>
      <c r="AE104" s="3">
        <f t="shared" si="35"/>
        <v>-47.650673313982217</v>
      </c>
    </row>
    <row r="108" spans="1:33" x14ac:dyDescent="0.2">
      <c r="AG108" s="72"/>
    </row>
    <row r="114" spans="33:33" x14ac:dyDescent="0.2">
      <c r="AG114" s="72"/>
    </row>
    <row r="115" spans="33:33" x14ac:dyDescent="0.2">
      <c r="AG115" s="72"/>
    </row>
    <row r="122" spans="33:33" x14ac:dyDescent="0.2">
      <c r="AG122" s="72"/>
    </row>
    <row r="129" spans="33:33" x14ac:dyDescent="0.2">
      <c r="AG129" s="72"/>
    </row>
    <row r="136" spans="33:33" x14ac:dyDescent="0.2">
      <c r="AG136" s="72"/>
    </row>
    <row r="143" spans="33:33" x14ac:dyDescent="0.2">
      <c r="AG143" s="72"/>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3"/>
  <sheetViews>
    <sheetView workbookViewId="0">
      <pane xSplit="2" ySplit="8" topLeftCell="C9" activePane="bottomRight" state="frozen"/>
      <selection pane="topRight" activeCell="C1" sqref="C1"/>
      <selection pane="bottomLeft" activeCell="A9" sqref="A9"/>
      <selection pane="bottomRight" activeCell="G3" sqref="G3"/>
    </sheetView>
  </sheetViews>
  <sheetFormatPr baseColWidth="10" defaultColWidth="11" defaultRowHeight="11.4" x14ac:dyDescent="0.2"/>
  <sheetData>
    <row r="1" spans="1:35" ht="14.4" x14ac:dyDescent="0.3">
      <c r="A1" s="95" t="s">
        <v>30</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row>
    <row r="3" spans="1:35" ht="14.4" x14ac:dyDescent="0.3">
      <c r="A3" s="96" t="s">
        <v>187</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row>
    <row r="4" spans="1:35" ht="14.4" x14ac:dyDescent="0.3">
      <c r="A4" s="96" t="s">
        <v>32</v>
      </c>
      <c r="B4" s="96" t="s">
        <v>33</v>
      </c>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row>
    <row r="5" spans="1:35" ht="14.4" x14ac:dyDescent="0.3">
      <c r="A5" s="96" t="s">
        <v>34</v>
      </c>
      <c r="B5" s="96" t="s">
        <v>188</v>
      </c>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row>
    <row r="6" spans="1:35" ht="14.4" x14ac:dyDescent="0.3">
      <c r="A6" s="96" t="s">
        <v>36</v>
      </c>
      <c r="B6" s="151" t="s">
        <v>189</v>
      </c>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row>
    <row r="8" spans="1:35" ht="14.4" x14ac:dyDescent="0.3">
      <c r="A8" s="95" t="s">
        <v>38</v>
      </c>
      <c r="B8" s="95" t="s">
        <v>39</v>
      </c>
      <c r="C8" s="95" t="s">
        <v>40</v>
      </c>
      <c r="D8" s="95" t="s">
        <v>41</v>
      </c>
      <c r="E8" s="95" t="s">
        <v>42</v>
      </c>
      <c r="F8" s="95" t="s">
        <v>43</v>
      </c>
      <c r="G8" s="95" t="s">
        <v>44</v>
      </c>
      <c r="H8" s="95" t="s">
        <v>45</v>
      </c>
      <c r="I8" s="95" t="s">
        <v>46</v>
      </c>
      <c r="J8" s="95" t="s">
        <v>47</v>
      </c>
      <c r="K8" s="95" t="s">
        <v>48</v>
      </c>
      <c r="L8" s="95" t="s">
        <v>49</v>
      </c>
      <c r="M8" s="95" t="s">
        <v>50</v>
      </c>
      <c r="N8" s="95" t="s">
        <v>51</v>
      </c>
      <c r="O8" s="95" t="s">
        <v>52</v>
      </c>
      <c r="P8" s="95" t="s">
        <v>53</v>
      </c>
      <c r="Q8" s="95" t="s">
        <v>54</v>
      </c>
      <c r="R8" s="95" t="s">
        <v>55</v>
      </c>
      <c r="S8" s="95" t="s">
        <v>56</v>
      </c>
      <c r="T8" s="95" t="s">
        <v>57</v>
      </c>
      <c r="U8" s="95" t="s">
        <v>58</v>
      </c>
      <c r="V8" s="95" t="s">
        <v>59</v>
      </c>
      <c r="W8" s="95" t="s">
        <v>60</v>
      </c>
      <c r="X8" s="95" t="s">
        <v>61</v>
      </c>
      <c r="Y8" s="95" t="s">
        <v>62</v>
      </c>
      <c r="Z8" s="95" t="s">
        <v>63</v>
      </c>
      <c r="AA8" s="95" t="s">
        <v>64</v>
      </c>
      <c r="AB8" s="95" t="s">
        <v>65</v>
      </c>
      <c r="AC8" s="95" t="s">
        <v>66</v>
      </c>
      <c r="AD8" s="95" t="s">
        <v>67</v>
      </c>
      <c r="AE8" s="95" t="s">
        <v>68</v>
      </c>
      <c r="AF8" s="2" t="s">
        <v>214</v>
      </c>
      <c r="AG8" s="2"/>
      <c r="AH8" s="2" t="s">
        <v>215</v>
      </c>
      <c r="AI8" s="97" t="s">
        <v>216</v>
      </c>
    </row>
    <row r="9" spans="1:35" ht="14.4" x14ac:dyDescent="0.3">
      <c r="A9" s="96" t="s">
        <v>69</v>
      </c>
      <c r="B9" s="96" t="s">
        <v>139</v>
      </c>
      <c r="C9" s="96" t="s">
        <v>139</v>
      </c>
      <c r="D9" s="96" t="s">
        <v>139</v>
      </c>
      <c r="E9" s="96" t="s">
        <v>139</v>
      </c>
      <c r="F9" s="96" t="s">
        <v>139</v>
      </c>
      <c r="G9" s="96" t="s">
        <v>139</v>
      </c>
      <c r="H9" s="96" t="s">
        <v>139</v>
      </c>
      <c r="I9" s="96" t="s">
        <v>139</v>
      </c>
      <c r="J9" s="96" t="s">
        <v>139</v>
      </c>
      <c r="K9" s="96" t="s">
        <v>139</v>
      </c>
      <c r="L9" s="96" t="s">
        <v>139</v>
      </c>
      <c r="M9" s="96" t="s">
        <v>139</v>
      </c>
      <c r="N9" s="96" t="s">
        <v>139</v>
      </c>
      <c r="O9" s="96" t="s">
        <v>139</v>
      </c>
      <c r="P9" s="96" t="s">
        <v>139</v>
      </c>
      <c r="Q9" s="96" t="s">
        <v>139</v>
      </c>
      <c r="R9" s="96" t="s">
        <v>139</v>
      </c>
      <c r="S9" s="96" t="s">
        <v>139</v>
      </c>
      <c r="T9" s="96" t="s">
        <v>139</v>
      </c>
      <c r="U9" s="96" t="s">
        <v>139</v>
      </c>
      <c r="V9" s="96" t="s">
        <v>139</v>
      </c>
      <c r="W9" s="96" t="s">
        <v>139</v>
      </c>
      <c r="X9" s="96" t="s">
        <v>139</v>
      </c>
      <c r="Y9" s="96" t="s">
        <v>139</v>
      </c>
      <c r="Z9" s="96" t="s">
        <v>139</v>
      </c>
      <c r="AA9" s="96" t="s">
        <v>139</v>
      </c>
      <c r="AB9" s="96" t="s">
        <v>139</v>
      </c>
      <c r="AC9" s="96" t="s">
        <v>139</v>
      </c>
      <c r="AD9" s="96" t="s">
        <v>139</v>
      </c>
      <c r="AE9" s="96" t="s">
        <v>139</v>
      </c>
    </row>
    <row r="10" spans="1:35" ht="14.4" x14ac:dyDescent="0.3">
      <c r="A10" s="96" t="s">
        <v>70</v>
      </c>
      <c r="B10" s="96" t="s">
        <v>133</v>
      </c>
      <c r="C10" s="96" t="s">
        <v>133</v>
      </c>
      <c r="D10" s="96" t="s">
        <v>133</v>
      </c>
      <c r="E10" s="96" t="s">
        <v>133</v>
      </c>
      <c r="F10" s="96" t="s">
        <v>133</v>
      </c>
      <c r="G10" s="96" t="s">
        <v>133</v>
      </c>
      <c r="H10" s="96" t="s">
        <v>133</v>
      </c>
      <c r="I10" s="96" t="s">
        <v>133</v>
      </c>
      <c r="J10" s="96" t="s">
        <v>133</v>
      </c>
      <c r="K10" s="96" t="s">
        <v>133</v>
      </c>
      <c r="L10" s="96" t="s">
        <v>133</v>
      </c>
      <c r="M10" s="96" t="s">
        <v>133</v>
      </c>
      <c r="N10" s="96" t="s">
        <v>133</v>
      </c>
      <c r="O10" s="96" t="s">
        <v>133</v>
      </c>
      <c r="P10" s="96" t="s">
        <v>133</v>
      </c>
      <c r="Q10" s="96" t="s">
        <v>133</v>
      </c>
      <c r="R10" s="96" t="s">
        <v>133</v>
      </c>
      <c r="S10" s="96" t="s">
        <v>133</v>
      </c>
      <c r="T10" s="96" t="s">
        <v>133</v>
      </c>
      <c r="U10" s="96" t="s">
        <v>133</v>
      </c>
      <c r="V10" s="96" t="s">
        <v>133</v>
      </c>
      <c r="W10" s="96" t="s">
        <v>133</v>
      </c>
      <c r="X10" s="96" t="s">
        <v>133</v>
      </c>
      <c r="Y10" s="96" t="s">
        <v>133</v>
      </c>
      <c r="Z10" s="96" t="s">
        <v>133</v>
      </c>
      <c r="AA10" s="96" t="s">
        <v>133</v>
      </c>
      <c r="AB10" s="96" t="s">
        <v>133</v>
      </c>
      <c r="AC10" s="96" t="s">
        <v>133</v>
      </c>
      <c r="AD10" s="96" t="s">
        <v>133</v>
      </c>
      <c r="AE10" s="96" t="s">
        <v>133</v>
      </c>
      <c r="AF10">
        <v>1</v>
      </c>
      <c r="AG10" t="str">
        <f t="shared" ref="AG10:AG41" si="0">LEFT(A10,3)</f>
        <v>AUT</v>
      </c>
      <c r="AH10" t="s">
        <v>0</v>
      </c>
      <c r="AI10" t="s">
        <v>127</v>
      </c>
    </row>
    <row r="11" spans="1:35" ht="14.4" x14ac:dyDescent="0.3">
      <c r="A11" s="96" t="s">
        <v>71</v>
      </c>
      <c r="B11" s="98">
        <v>536.80999999999995</v>
      </c>
      <c r="C11" s="98">
        <v>536.80999999999995</v>
      </c>
      <c r="D11" s="98">
        <v>539.30999999999995</v>
      </c>
      <c r="E11" s="98">
        <v>546.29</v>
      </c>
      <c r="F11" s="98">
        <v>612.61</v>
      </c>
      <c r="G11" s="98">
        <v>618.35</v>
      </c>
      <c r="H11" s="98">
        <v>625.08000000000004</v>
      </c>
      <c r="I11" s="98">
        <v>640.04</v>
      </c>
      <c r="J11" s="98">
        <v>654.5</v>
      </c>
      <c r="K11" s="98">
        <v>665.22</v>
      </c>
      <c r="L11" s="98">
        <v>682.92</v>
      </c>
      <c r="M11" s="98">
        <v>689.66</v>
      </c>
      <c r="N11" s="98">
        <v>624.08000000000004</v>
      </c>
      <c r="O11" s="98">
        <v>683.67</v>
      </c>
      <c r="P11" s="98">
        <v>748.25</v>
      </c>
      <c r="Q11" s="98">
        <v>773.18</v>
      </c>
      <c r="R11" s="98">
        <v>793.63</v>
      </c>
      <c r="S11" s="98">
        <v>812.58</v>
      </c>
      <c r="T11" s="98">
        <v>816.57</v>
      </c>
      <c r="U11" s="98">
        <v>812.57</v>
      </c>
      <c r="V11" s="98">
        <v>817.56</v>
      </c>
      <c r="W11" s="98">
        <v>769.44</v>
      </c>
      <c r="X11" s="98">
        <v>772.19</v>
      </c>
      <c r="Y11" s="98">
        <v>741.77</v>
      </c>
      <c r="Z11" s="98">
        <v>749.99</v>
      </c>
      <c r="AA11" s="98">
        <v>775.93</v>
      </c>
      <c r="AB11" s="98">
        <v>782.91</v>
      </c>
      <c r="AC11" s="98">
        <v>792.38</v>
      </c>
      <c r="AD11" s="98">
        <v>789.39</v>
      </c>
      <c r="AE11" s="98">
        <v>796.62</v>
      </c>
      <c r="AF11" t="s">
        <v>217</v>
      </c>
      <c r="AG11" t="str">
        <f t="shared" si="0"/>
        <v>BLR</v>
      </c>
      <c r="AI11" t="e">
        <v>#N/A</v>
      </c>
    </row>
    <row r="12" spans="1:35" ht="14.4" x14ac:dyDescent="0.3">
      <c r="A12" s="96" t="s">
        <v>132</v>
      </c>
      <c r="B12" s="96" t="s">
        <v>135</v>
      </c>
      <c r="C12" s="96" t="s">
        <v>135</v>
      </c>
      <c r="D12" s="96" t="s">
        <v>135</v>
      </c>
      <c r="E12" s="96" t="s">
        <v>135</v>
      </c>
      <c r="F12" s="96" t="s">
        <v>135</v>
      </c>
      <c r="G12" s="96" t="s">
        <v>135</v>
      </c>
      <c r="H12" s="96" t="s">
        <v>135</v>
      </c>
      <c r="I12" s="96" t="s">
        <v>135</v>
      </c>
      <c r="J12" s="96" t="s">
        <v>135</v>
      </c>
      <c r="K12" s="96" t="s">
        <v>135</v>
      </c>
      <c r="L12" s="96" t="s">
        <v>135</v>
      </c>
      <c r="M12" s="96" t="s">
        <v>135</v>
      </c>
      <c r="N12" s="96" t="s">
        <v>135</v>
      </c>
      <c r="O12" s="96" t="s">
        <v>135</v>
      </c>
      <c r="P12" s="96" t="s">
        <v>135</v>
      </c>
      <c r="Q12" s="96" t="s">
        <v>135</v>
      </c>
      <c r="R12" s="96" t="s">
        <v>135</v>
      </c>
      <c r="S12" s="96" t="s">
        <v>135</v>
      </c>
      <c r="T12" s="96" t="s">
        <v>135</v>
      </c>
      <c r="U12" s="96" t="s">
        <v>135</v>
      </c>
      <c r="V12" s="96" t="s">
        <v>135</v>
      </c>
      <c r="W12" s="96" t="s">
        <v>135</v>
      </c>
      <c r="X12" s="96" t="s">
        <v>135</v>
      </c>
      <c r="Y12" s="96" t="s">
        <v>135</v>
      </c>
      <c r="Z12" s="96" t="s">
        <v>135</v>
      </c>
      <c r="AA12" s="96" t="s">
        <v>135</v>
      </c>
      <c r="AB12" s="96" t="s">
        <v>135</v>
      </c>
      <c r="AC12" s="96" t="s">
        <v>135</v>
      </c>
      <c r="AD12" s="96" t="s">
        <v>135</v>
      </c>
      <c r="AE12" s="96" t="s">
        <v>135</v>
      </c>
      <c r="AF12">
        <v>1</v>
      </c>
      <c r="AG12" t="str">
        <f t="shared" si="0"/>
        <v>BEL</v>
      </c>
      <c r="AH12" t="s">
        <v>2</v>
      </c>
      <c r="AI12" t="s">
        <v>123</v>
      </c>
    </row>
    <row r="13" spans="1:35" ht="14.4" x14ac:dyDescent="0.3">
      <c r="A13" s="96" t="s">
        <v>74</v>
      </c>
      <c r="B13" s="96" t="s">
        <v>1</v>
      </c>
      <c r="C13" s="96" t="s">
        <v>1</v>
      </c>
      <c r="D13" s="96" t="s">
        <v>1</v>
      </c>
      <c r="E13" s="96" t="s">
        <v>1</v>
      </c>
      <c r="F13" s="96" t="s">
        <v>1</v>
      </c>
      <c r="G13" s="96" t="s">
        <v>1</v>
      </c>
      <c r="H13" s="96" t="s">
        <v>1</v>
      </c>
      <c r="I13" s="96" t="s">
        <v>1</v>
      </c>
      <c r="J13" s="96" t="s">
        <v>1</v>
      </c>
      <c r="K13" s="96" t="s">
        <v>1</v>
      </c>
      <c r="L13" s="96" t="s">
        <v>1</v>
      </c>
      <c r="M13" s="96" t="s">
        <v>1</v>
      </c>
      <c r="N13" s="96" t="s">
        <v>1</v>
      </c>
      <c r="O13" s="96" t="s">
        <v>1</v>
      </c>
      <c r="P13" s="96" t="s">
        <v>1</v>
      </c>
      <c r="Q13" s="96" t="s">
        <v>1</v>
      </c>
      <c r="R13" s="96" t="s">
        <v>1</v>
      </c>
      <c r="S13" s="96" t="s">
        <v>1</v>
      </c>
      <c r="T13" s="96" t="s">
        <v>1</v>
      </c>
      <c r="U13" s="96" t="s">
        <v>1</v>
      </c>
      <c r="V13" s="96" t="s">
        <v>1</v>
      </c>
      <c r="W13" s="96" t="s">
        <v>1</v>
      </c>
      <c r="X13" s="96" t="s">
        <v>1</v>
      </c>
      <c r="Y13" s="96" t="s">
        <v>1</v>
      </c>
      <c r="Z13" s="96" t="s">
        <v>1</v>
      </c>
      <c r="AA13" s="96" t="s">
        <v>1</v>
      </c>
      <c r="AB13" s="96" t="s">
        <v>1</v>
      </c>
      <c r="AC13" s="96" t="s">
        <v>1</v>
      </c>
      <c r="AD13" s="96" t="s">
        <v>1</v>
      </c>
      <c r="AE13" s="96" t="s">
        <v>1</v>
      </c>
      <c r="AF13">
        <v>1</v>
      </c>
      <c r="AG13" t="str">
        <f t="shared" si="0"/>
        <v>BGR</v>
      </c>
      <c r="AH13" t="s">
        <v>3</v>
      </c>
      <c r="AI13" t="e">
        <v>#N/A</v>
      </c>
    </row>
    <row r="14" spans="1:35" ht="14.4" x14ac:dyDescent="0.3">
      <c r="A14" s="96" t="s">
        <v>75</v>
      </c>
      <c r="B14" s="98">
        <v>1082.504889</v>
      </c>
      <c r="C14" s="98">
        <v>1082.504889</v>
      </c>
      <c r="D14" s="98">
        <v>1168.9426940000001</v>
      </c>
      <c r="E14" s="98">
        <v>1207.919007</v>
      </c>
      <c r="F14" s="98">
        <v>1251.6919800000001</v>
      </c>
      <c r="G14" s="98">
        <v>1359.2598270000001</v>
      </c>
      <c r="H14" s="98">
        <v>1348.020188</v>
      </c>
      <c r="I14" s="98">
        <v>1392.5794659999999</v>
      </c>
      <c r="J14" s="98">
        <v>1567.9301539999999</v>
      </c>
      <c r="K14" s="98">
        <v>1665.62</v>
      </c>
      <c r="L14" s="98">
        <v>1816.677696</v>
      </c>
      <c r="M14" s="98">
        <v>1867.3011059999999</v>
      </c>
      <c r="N14" s="98">
        <v>1932.1102020000001</v>
      </c>
      <c r="O14" s="98">
        <v>2020.481689</v>
      </c>
      <c r="P14" s="98">
        <v>1851.0609019999999</v>
      </c>
      <c r="Q14" s="98">
        <v>2028.591046</v>
      </c>
      <c r="R14" s="98">
        <v>2005.744025</v>
      </c>
      <c r="S14" s="98">
        <v>1940.2972179999999</v>
      </c>
      <c r="T14" s="98">
        <v>2015.830678</v>
      </c>
      <c r="U14" s="98">
        <v>1993.887956</v>
      </c>
      <c r="V14" s="98">
        <v>1975.6210799999999</v>
      </c>
      <c r="W14" s="98">
        <v>2055.033938</v>
      </c>
      <c r="X14" s="98">
        <v>1925.328894</v>
      </c>
      <c r="Y14" s="98">
        <v>2064.1026590000001</v>
      </c>
      <c r="Z14" s="98">
        <v>1973.977369</v>
      </c>
      <c r="AA14" s="98">
        <v>1986.533782</v>
      </c>
      <c r="AB14" s="98">
        <v>2106.5419219999999</v>
      </c>
      <c r="AC14" s="98">
        <v>2255.5548530000001</v>
      </c>
      <c r="AD14" s="98">
        <v>2270.6165470000001</v>
      </c>
      <c r="AE14" s="98">
        <v>2078.7752209999999</v>
      </c>
      <c r="AF14" t="s">
        <v>217</v>
      </c>
      <c r="AG14" t="str">
        <f t="shared" si="0"/>
        <v>CAN</v>
      </c>
      <c r="AI14" t="e">
        <v>#N/A</v>
      </c>
    </row>
    <row r="15" spans="1:35" ht="14.4" x14ac:dyDescent="0.3">
      <c r="A15" s="96" t="s">
        <v>76</v>
      </c>
      <c r="B15" s="96" t="s">
        <v>1</v>
      </c>
      <c r="C15" s="96" t="s">
        <v>1</v>
      </c>
      <c r="D15" s="96" t="s">
        <v>1</v>
      </c>
      <c r="E15" s="96" t="s">
        <v>1</v>
      </c>
      <c r="F15" s="96" t="s">
        <v>1</v>
      </c>
      <c r="G15" s="96" t="s">
        <v>1</v>
      </c>
      <c r="H15" s="96" t="s">
        <v>1</v>
      </c>
      <c r="I15" s="96" t="s">
        <v>1</v>
      </c>
      <c r="J15" s="96" t="s">
        <v>1</v>
      </c>
      <c r="K15" s="96" t="s">
        <v>1</v>
      </c>
      <c r="L15" s="96" t="s">
        <v>1</v>
      </c>
      <c r="M15" s="96" t="s">
        <v>1</v>
      </c>
      <c r="N15" s="96" t="s">
        <v>1</v>
      </c>
      <c r="O15" s="96" t="s">
        <v>1</v>
      </c>
      <c r="P15" s="96" t="s">
        <v>1</v>
      </c>
      <c r="Q15" s="96" t="s">
        <v>1</v>
      </c>
      <c r="R15" s="96" t="s">
        <v>1</v>
      </c>
      <c r="S15" s="96" t="s">
        <v>1</v>
      </c>
      <c r="T15" s="96" t="s">
        <v>1</v>
      </c>
      <c r="U15" s="96" t="s">
        <v>1</v>
      </c>
      <c r="V15" s="96" t="s">
        <v>1</v>
      </c>
      <c r="W15" s="96" t="s">
        <v>1</v>
      </c>
      <c r="X15" s="96" t="s">
        <v>1</v>
      </c>
      <c r="Y15" s="96" t="s">
        <v>1</v>
      </c>
      <c r="Z15" s="96" t="s">
        <v>1</v>
      </c>
      <c r="AA15" s="96" t="s">
        <v>1</v>
      </c>
      <c r="AB15" s="96" t="s">
        <v>1</v>
      </c>
      <c r="AC15" s="96" t="s">
        <v>1</v>
      </c>
      <c r="AD15" s="96" t="s">
        <v>1</v>
      </c>
      <c r="AE15" s="96" t="s">
        <v>1</v>
      </c>
      <c r="AF15">
        <v>1</v>
      </c>
      <c r="AG15" t="str">
        <f t="shared" si="0"/>
        <v>HRV</v>
      </c>
      <c r="AH15" t="s">
        <v>4</v>
      </c>
      <c r="AI15" t="s">
        <v>296</v>
      </c>
    </row>
    <row r="16" spans="1:35" ht="14.4" x14ac:dyDescent="0.3">
      <c r="A16" s="96" t="s">
        <v>77</v>
      </c>
      <c r="B16" s="96" t="s">
        <v>151</v>
      </c>
      <c r="C16" s="96" t="s">
        <v>151</v>
      </c>
      <c r="D16" s="96" t="s">
        <v>151</v>
      </c>
      <c r="E16" s="96" t="s">
        <v>151</v>
      </c>
      <c r="F16" s="96" t="s">
        <v>151</v>
      </c>
      <c r="G16" s="96" t="s">
        <v>151</v>
      </c>
      <c r="H16" s="96" t="s">
        <v>151</v>
      </c>
      <c r="I16" s="96" t="s">
        <v>151</v>
      </c>
      <c r="J16" s="96" t="s">
        <v>151</v>
      </c>
      <c r="K16" s="96" t="s">
        <v>151</v>
      </c>
      <c r="L16" s="96" t="s">
        <v>151</v>
      </c>
      <c r="M16" s="96" t="s">
        <v>151</v>
      </c>
      <c r="N16" s="96" t="s">
        <v>151</v>
      </c>
      <c r="O16" s="96" t="s">
        <v>151</v>
      </c>
      <c r="P16" s="96" t="s">
        <v>151</v>
      </c>
      <c r="Q16" s="96" t="s">
        <v>151</v>
      </c>
      <c r="R16" s="96" t="s">
        <v>151</v>
      </c>
      <c r="S16" s="96" t="s">
        <v>151</v>
      </c>
      <c r="T16" s="96" t="s">
        <v>151</v>
      </c>
      <c r="U16" s="96" t="s">
        <v>151</v>
      </c>
      <c r="V16" s="96" t="s">
        <v>151</v>
      </c>
      <c r="W16" s="96" t="s">
        <v>151</v>
      </c>
      <c r="X16" s="96" t="s">
        <v>151</v>
      </c>
      <c r="Y16" s="96" t="s">
        <v>151</v>
      </c>
      <c r="Z16" s="96" t="s">
        <v>151</v>
      </c>
      <c r="AA16" s="96" t="s">
        <v>151</v>
      </c>
      <c r="AB16" s="96" t="s">
        <v>139</v>
      </c>
      <c r="AC16" s="96" t="s">
        <v>139</v>
      </c>
      <c r="AD16" s="96" t="s">
        <v>139</v>
      </c>
      <c r="AE16" s="96" t="s">
        <v>139</v>
      </c>
      <c r="AF16">
        <v>1</v>
      </c>
      <c r="AG16" t="str">
        <f t="shared" si="0"/>
        <v>CYP</v>
      </c>
      <c r="AH16" t="s">
        <v>5</v>
      </c>
      <c r="AI16" t="s">
        <v>296</v>
      </c>
    </row>
    <row r="17" spans="1:35" ht="14.4" x14ac:dyDescent="0.3">
      <c r="A17" s="96" t="s">
        <v>78</v>
      </c>
      <c r="B17" s="96" t="s">
        <v>135</v>
      </c>
      <c r="C17" s="96" t="s">
        <v>135</v>
      </c>
      <c r="D17" s="96" t="s">
        <v>135</v>
      </c>
      <c r="E17" s="96" t="s">
        <v>135</v>
      </c>
      <c r="F17" s="96" t="s">
        <v>135</v>
      </c>
      <c r="G17" s="96" t="s">
        <v>135</v>
      </c>
      <c r="H17" s="96" t="s">
        <v>135</v>
      </c>
      <c r="I17" s="96" t="s">
        <v>135</v>
      </c>
      <c r="J17" s="96" t="s">
        <v>135</v>
      </c>
      <c r="K17" s="96" t="s">
        <v>135</v>
      </c>
      <c r="L17" s="96" t="s">
        <v>135</v>
      </c>
      <c r="M17" s="96" t="s">
        <v>135</v>
      </c>
      <c r="N17" s="96" t="s">
        <v>135</v>
      </c>
      <c r="O17" s="96" t="s">
        <v>135</v>
      </c>
      <c r="P17" s="96" t="s">
        <v>135</v>
      </c>
      <c r="Q17" s="96" t="s">
        <v>135</v>
      </c>
      <c r="R17" s="96" t="s">
        <v>135</v>
      </c>
      <c r="S17" s="96" t="s">
        <v>135</v>
      </c>
      <c r="T17" s="96" t="s">
        <v>135</v>
      </c>
      <c r="U17" s="96" t="s">
        <v>135</v>
      </c>
      <c r="V17" s="96" t="s">
        <v>135</v>
      </c>
      <c r="W17" s="96" t="s">
        <v>135</v>
      </c>
      <c r="X17" s="96" t="s">
        <v>135</v>
      </c>
      <c r="Y17" s="96" t="s">
        <v>135</v>
      </c>
      <c r="Z17" s="96" t="s">
        <v>135</v>
      </c>
      <c r="AA17" s="96" t="s">
        <v>135</v>
      </c>
      <c r="AB17" s="96" t="s">
        <v>135</v>
      </c>
      <c r="AC17" s="96" t="s">
        <v>135</v>
      </c>
      <c r="AD17" s="96" t="s">
        <v>135</v>
      </c>
      <c r="AE17" s="96" t="s">
        <v>135</v>
      </c>
      <c r="AF17">
        <v>1</v>
      </c>
      <c r="AG17" t="str">
        <f t="shared" si="0"/>
        <v>CZE</v>
      </c>
      <c r="AH17" t="s">
        <v>6</v>
      </c>
      <c r="AI17" t="s">
        <v>127</v>
      </c>
    </row>
    <row r="18" spans="1:35" ht="14.4" x14ac:dyDescent="0.3">
      <c r="A18" s="96" t="s">
        <v>79</v>
      </c>
      <c r="B18" s="98">
        <v>48.886433468</v>
      </c>
      <c r="C18" s="98">
        <v>48.886433468</v>
      </c>
      <c r="D18" s="98">
        <v>48.413521699999997</v>
      </c>
      <c r="E18" s="98">
        <v>47.940609930000001</v>
      </c>
      <c r="F18" s="98">
        <v>47.467698161999998</v>
      </c>
      <c r="G18" s="98">
        <v>46.994786392999998</v>
      </c>
      <c r="H18" s="98">
        <v>46.521874625000002</v>
      </c>
      <c r="I18" s="98">
        <v>46.048962854999999</v>
      </c>
      <c r="J18" s="98">
        <v>45.576051086</v>
      </c>
      <c r="K18" s="98">
        <v>45.103139317999997</v>
      </c>
      <c r="L18" s="98">
        <v>44.630227548999997</v>
      </c>
      <c r="M18" s="98">
        <v>44.157315781000001</v>
      </c>
      <c r="N18" s="98">
        <v>43.684404010999998</v>
      </c>
      <c r="O18" s="98">
        <v>43.211492243000002</v>
      </c>
      <c r="P18" s="98">
        <v>42.738580474000003</v>
      </c>
      <c r="Q18" s="98">
        <v>42.265668705000003</v>
      </c>
      <c r="R18" s="98">
        <v>41.792756937</v>
      </c>
      <c r="S18" s="98">
        <v>41.319845166999997</v>
      </c>
      <c r="T18" s="98">
        <v>40.846933399000001</v>
      </c>
      <c r="U18" s="98">
        <v>40.374021630000001</v>
      </c>
      <c r="V18" s="98">
        <v>39.901109861999998</v>
      </c>
      <c r="W18" s="98">
        <v>39.428198092000002</v>
      </c>
      <c r="X18" s="98">
        <v>39.040177067999998</v>
      </c>
      <c r="Y18" s="98">
        <v>38.880133479000001</v>
      </c>
      <c r="Z18" s="98">
        <v>39.258430554</v>
      </c>
      <c r="AA18" s="98">
        <v>38.881050297000002</v>
      </c>
      <c r="AB18" s="98">
        <v>38.353457415999998</v>
      </c>
      <c r="AC18" s="98">
        <v>38.827708018000003</v>
      </c>
      <c r="AD18" s="98">
        <v>39.507527963999998</v>
      </c>
      <c r="AE18" s="98">
        <v>39.829740563999998</v>
      </c>
      <c r="AF18">
        <v>1</v>
      </c>
      <c r="AG18" t="str">
        <f t="shared" si="0"/>
        <v>DNK</v>
      </c>
      <c r="AH18" t="s">
        <v>7</v>
      </c>
      <c r="AI18" t="s">
        <v>123</v>
      </c>
    </row>
    <row r="19" spans="1:35" ht="14.4" x14ac:dyDescent="0.3">
      <c r="A19" s="96" t="s">
        <v>80</v>
      </c>
      <c r="B19" s="98">
        <v>48.886433468</v>
      </c>
      <c r="C19" s="98">
        <v>48.886433468</v>
      </c>
      <c r="D19" s="98">
        <v>48.413521699999997</v>
      </c>
      <c r="E19" s="98">
        <v>47.940609930000001</v>
      </c>
      <c r="F19" s="98">
        <v>47.467698161999998</v>
      </c>
      <c r="G19" s="98">
        <v>46.994786392999998</v>
      </c>
      <c r="H19" s="98">
        <v>46.521874625000002</v>
      </c>
      <c r="I19" s="98">
        <v>46.048962854999999</v>
      </c>
      <c r="J19" s="98">
        <v>45.576051086</v>
      </c>
      <c r="K19" s="98">
        <v>45.103139317999997</v>
      </c>
      <c r="L19" s="98">
        <v>44.630227548999997</v>
      </c>
      <c r="M19" s="98">
        <v>44.157315781000001</v>
      </c>
      <c r="N19" s="98">
        <v>43.684404010999998</v>
      </c>
      <c r="O19" s="98">
        <v>43.211492243000002</v>
      </c>
      <c r="P19" s="98">
        <v>42.738580474000003</v>
      </c>
      <c r="Q19" s="98">
        <v>42.265668705000003</v>
      </c>
      <c r="R19" s="98">
        <v>41.792756937</v>
      </c>
      <c r="S19" s="98">
        <v>41.319845166999997</v>
      </c>
      <c r="T19" s="98">
        <v>40.846933399000001</v>
      </c>
      <c r="U19" s="98">
        <v>40.374021630000001</v>
      </c>
      <c r="V19" s="98">
        <v>39.901109861999998</v>
      </c>
      <c r="W19" s="98">
        <v>39.428198092000002</v>
      </c>
      <c r="X19" s="98">
        <v>39.040177067999998</v>
      </c>
      <c r="Y19" s="98">
        <v>38.880133479000001</v>
      </c>
      <c r="Z19" s="98">
        <v>39.258430554</v>
      </c>
      <c r="AA19" s="98">
        <v>38.881050297000002</v>
      </c>
      <c r="AB19" s="98">
        <v>38.353457415999998</v>
      </c>
      <c r="AC19" s="98">
        <v>38.827708018000003</v>
      </c>
      <c r="AD19" s="98">
        <v>39.507527963999998</v>
      </c>
      <c r="AE19" s="98">
        <v>39.829740563999998</v>
      </c>
      <c r="AF19" t="s">
        <v>217</v>
      </c>
      <c r="AG19" t="str">
        <f t="shared" si="0"/>
        <v>DKE</v>
      </c>
      <c r="AI19" t="e">
        <v>#N/A</v>
      </c>
    </row>
    <row r="20" spans="1:35" ht="14.4" x14ac:dyDescent="0.3">
      <c r="A20" s="96" t="s">
        <v>81</v>
      </c>
      <c r="B20" s="98">
        <v>48.886433468</v>
      </c>
      <c r="C20" s="98">
        <v>48.886433468</v>
      </c>
      <c r="D20" s="98">
        <v>48.413521699999997</v>
      </c>
      <c r="E20" s="98">
        <v>47.940609930000001</v>
      </c>
      <c r="F20" s="98">
        <v>47.467698161999998</v>
      </c>
      <c r="G20" s="98">
        <v>46.994786392999998</v>
      </c>
      <c r="H20" s="98">
        <v>46.521874625000002</v>
      </c>
      <c r="I20" s="98">
        <v>46.048962854999999</v>
      </c>
      <c r="J20" s="98">
        <v>45.576051086</v>
      </c>
      <c r="K20" s="98">
        <v>45.103139317999997</v>
      </c>
      <c r="L20" s="98">
        <v>44.630227548999997</v>
      </c>
      <c r="M20" s="98">
        <v>44.157315781000001</v>
      </c>
      <c r="N20" s="98">
        <v>43.684404010999998</v>
      </c>
      <c r="O20" s="98">
        <v>43.211492243000002</v>
      </c>
      <c r="P20" s="98">
        <v>42.738580474000003</v>
      </c>
      <c r="Q20" s="98">
        <v>42.265668705000003</v>
      </c>
      <c r="R20" s="98">
        <v>41.792756937</v>
      </c>
      <c r="S20" s="98">
        <v>41.319845166999997</v>
      </c>
      <c r="T20" s="98">
        <v>40.846933399000001</v>
      </c>
      <c r="U20" s="98">
        <v>40.374021630000001</v>
      </c>
      <c r="V20" s="98">
        <v>39.901109861999998</v>
      </c>
      <c r="W20" s="98">
        <v>39.428198092000002</v>
      </c>
      <c r="X20" s="98">
        <v>39.040177067999998</v>
      </c>
      <c r="Y20" s="98">
        <v>38.880133479000001</v>
      </c>
      <c r="Z20" s="98">
        <v>39.258430554</v>
      </c>
      <c r="AA20" s="98">
        <v>38.881050297000002</v>
      </c>
      <c r="AB20" s="98">
        <v>38.353457415999998</v>
      </c>
      <c r="AC20" s="98">
        <v>38.827708018000003</v>
      </c>
      <c r="AD20" s="98">
        <v>39.507527963999998</v>
      </c>
      <c r="AE20" s="98">
        <v>39.829740563999998</v>
      </c>
      <c r="AF20" t="s">
        <v>217</v>
      </c>
      <c r="AG20" t="str">
        <f t="shared" si="0"/>
        <v>DNM</v>
      </c>
      <c r="AI20" t="e">
        <v>#N/A</v>
      </c>
    </row>
    <row r="21" spans="1:35" ht="14.4" x14ac:dyDescent="0.3">
      <c r="A21" s="96" t="s">
        <v>82</v>
      </c>
      <c r="B21" s="96" t="s">
        <v>190</v>
      </c>
      <c r="C21" s="96" t="s">
        <v>190</v>
      </c>
      <c r="D21" s="96" t="s">
        <v>190</v>
      </c>
      <c r="E21" s="96" t="s">
        <v>190</v>
      </c>
      <c r="F21" s="96" t="s">
        <v>190</v>
      </c>
      <c r="G21" s="96" t="s">
        <v>190</v>
      </c>
      <c r="H21" s="96" t="s">
        <v>190</v>
      </c>
      <c r="I21" s="96" t="s">
        <v>190</v>
      </c>
      <c r="J21" s="96" t="s">
        <v>190</v>
      </c>
      <c r="K21" s="96" t="s">
        <v>190</v>
      </c>
      <c r="L21" s="96" t="s">
        <v>190</v>
      </c>
      <c r="M21" s="96" t="s">
        <v>190</v>
      </c>
      <c r="N21" s="96" t="s">
        <v>190</v>
      </c>
      <c r="O21" s="96" t="s">
        <v>190</v>
      </c>
      <c r="P21" s="96" t="s">
        <v>190</v>
      </c>
      <c r="Q21" s="96" t="s">
        <v>190</v>
      </c>
      <c r="R21" s="96" t="s">
        <v>190</v>
      </c>
      <c r="S21" s="96" t="s">
        <v>190</v>
      </c>
      <c r="T21" s="96" t="s">
        <v>190</v>
      </c>
      <c r="U21" s="96" t="s">
        <v>190</v>
      </c>
      <c r="V21" s="96" t="s">
        <v>190</v>
      </c>
      <c r="W21" s="96" t="s">
        <v>190</v>
      </c>
      <c r="X21" s="96" t="s">
        <v>190</v>
      </c>
      <c r="Y21" s="96" t="s">
        <v>190</v>
      </c>
      <c r="Z21" s="96" t="s">
        <v>190</v>
      </c>
      <c r="AA21" s="96" t="s">
        <v>191</v>
      </c>
      <c r="AB21" s="96" t="s">
        <v>192</v>
      </c>
      <c r="AC21" s="96" t="s">
        <v>192</v>
      </c>
      <c r="AD21" s="96" t="s">
        <v>192</v>
      </c>
      <c r="AE21" s="96" t="s">
        <v>192</v>
      </c>
      <c r="AF21">
        <v>1</v>
      </c>
      <c r="AG21" t="str">
        <f t="shared" si="0"/>
        <v>EST</v>
      </c>
      <c r="AH21" t="s">
        <v>8</v>
      </c>
      <c r="AI21" t="s">
        <v>213</v>
      </c>
    </row>
    <row r="22" spans="1:35" ht="14.4" x14ac:dyDescent="0.3">
      <c r="A22" s="96" t="s">
        <v>83</v>
      </c>
      <c r="B22" s="98">
        <v>7259.2065589733111</v>
      </c>
      <c r="C22" s="98">
        <v>7259.2065589733111</v>
      </c>
      <c r="D22" s="98">
        <v>7364.5095077544011</v>
      </c>
      <c r="E22" s="98">
        <v>6180.3731119446384</v>
      </c>
      <c r="F22" s="98">
        <v>6142.9594480007245</v>
      </c>
      <c r="G22" s="98">
        <v>5978.174808515615</v>
      </c>
      <c r="H22" s="98">
        <v>5999.7330398089298</v>
      </c>
      <c r="I22" s="98">
        <v>5822.2418250299943</v>
      </c>
      <c r="J22" s="98">
        <v>6012.9640724135324</v>
      </c>
      <c r="K22" s="98">
        <v>5733.1174547187502</v>
      </c>
      <c r="L22" s="98">
        <v>6160.7621705287611</v>
      </c>
      <c r="M22" s="98">
        <v>5958.8989767272224</v>
      </c>
      <c r="N22" s="98">
        <v>5990.5915173906105</v>
      </c>
      <c r="O22" s="98">
        <v>6229.0429701750136</v>
      </c>
      <c r="P22" s="98">
        <v>5939.0503640369125</v>
      </c>
      <c r="Q22" s="98">
        <v>5934.7039248121528</v>
      </c>
      <c r="R22" s="98">
        <v>6134.1876924192529</v>
      </c>
      <c r="S22" s="98">
        <v>6404.335362462778</v>
      </c>
      <c r="T22" s="98">
        <v>5929.4257385235887</v>
      </c>
      <c r="U22" s="98">
        <v>6270.4090630982437</v>
      </c>
      <c r="V22" s="98">
        <v>6455.7068810185583</v>
      </c>
      <c r="W22" s="98">
        <v>6130.033268086474</v>
      </c>
      <c r="X22" s="98">
        <v>6509.2968918212227</v>
      </c>
      <c r="Y22" s="98">
        <v>5549.6901437234355</v>
      </c>
      <c r="Z22" s="98">
        <v>6836.3559510948689</v>
      </c>
      <c r="AA22" s="98">
        <v>6414.8940715716963</v>
      </c>
      <c r="AB22" s="98">
        <v>6791.7489315282919</v>
      </c>
      <c r="AC22" s="98">
        <v>6484.1377654684457</v>
      </c>
      <c r="AD22" s="98">
        <v>6765.0690338470613</v>
      </c>
      <c r="AE22" s="98">
        <v>6718.4625048226117</v>
      </c>
      <c r="AF22" t="s">
        <v>217</v>
      </c>
      <c r="AG22" t="str">
        <f t="shared" si="0"/>
        <v>EUA</v>
      </c>
      <c r="AH22" s="9"/>
      <c r="AI22" t="e">
        <v>#N/A</v>
      </c>
    </row>
    <row r="23" spans="1:35" ht="14.4" x14ac:dyDescent="0.3">
      <c r="A23" s="96" t="s">
        <v>84</v>
      </c>
      <c r="B23" s="98">
        <v>7607.2517952555309</v>
      </c>
      <c r="C23" s="98">
        <v>7607.2517952555309</v>
      </c>
      <c r="D23" s="98">
        <v>7712.6189882826211</v>
      </c>
      <c r="E23" s="98">
        <v>6528.5528425404982</v>
      </c>
      <c r="F23" s="98">
        <v>6491.1817986423139</v>
      </c>
      <c r="G23" s="98">
        <v>6326.4657909910356</v>
      </c>
      <c r="H23" s="98">
        <v>6348.1299685418471</v>
      </c>
      <c r="I23" s="98">
        <v>6170.727559554075</v>
      </c>
      <c r="J23" s="98">
        <v>6361.606636835033</v>
      </c>
      <c r="K23" s="98">
        <v>6081.9793446672957</v>
      </c>
      <c r="L23" s="98">
        <v>6509.8516891523186</v>
      </c>
      <c r="M23" s="98">
        <v>6308.3124500375816</v>
      </c>
      <c r="N23" s="98">
        <v>6340.2420910090468</v>
      </c>
      <c r="O23" s="98">
        <v>6579.033626098997</v>
      </c>
      <c r="P23" s="98">
        <v>6289.2510709688886</v>
      </c>
      <c r="Q23" s="98">
        <v>6285.0957737624012</v>
      </c>
      <c r="R23" s="98">
        <v>6484.8591582995314</v>
      </c>
      <c r="S23" s="98">
        <v>6755.7107398140151</v>
      </c>
      <c r="T23" s="98">
        <v>6280.9832535727573</v>
      </c>
      <c r="U23" s="98">
        <v>6622.3788637573762</v>
      </c>
      <c r="V23" s="98">
        <v>6807.8108266318595</v>
      </c>
      <c r="W23" s="98">
        <v>6482.2663039830377</v>
      </c>
      <c r="X23" s="98">
        <v>6861.6613646677179</v>
      </c>
      <c r="Y23" s="98">
        <v>5902.175786853194</v>
      </c>
      <c r="Z23" s="98">
        <v>7188.9598772374547</v>
      </c>
      <c r="AA23" s="98">
        <v>6767.5392926301984</v>
      </c>
      <c r="AB23" s="98">
        <v>7144.4932334469058</v>
      </c>
      <c r="AC23" s="98">
        <v>6836.9979063805049</v>
      </c>
      <c r="AD23" s="98">
        <v>7118.0498948192317</v>
      </c>
      <c r="AE23" s="98">
        <v>7070.9819327792193</v>
      </c>
      <c r="AF23" t="s">
        <v>217</v>
      </c>
      <c r="AG23" t="str">
        <f t="shared" si="0"/>
        <v>EUC</v>
      </c>
      <c r="AI23" t="e">
        <v>#N/A</v>
      </c>
    </row>
    <row r="24" spans="1:35" ht="14.4" x14ac:dyDescent="0.3">
      <c r="A24" s="96" t="s">
        <v>85</v>
      </c>
      <c r="B24" s="96" t="s">
        <v>192</v>
      </c>
      <c r="C24" s="96" t="s">
        <v>192</v>
      </c>
      <c r="D24" s="96" t="s">
        <v>192</v>
      </c>
      <c r="E24" s="96" t="s">
        <v>192</v>
      </c>
      <c r="F24" s="96" t="s">
        <v>192</v>
      </c>
      <c r="G24" s="96" t="s">
        <v>192</v>
      </c>
      <c r="H24" s="96" t="s">
        <v>192</v>
      </c>
      <c r="I24" s="96" t="s">
        <v>192</v>
      </c>
      <c r="J24" s="96" t="s">
        <v>192</v>
      </c>
      <c r="K24" s="96" t="s">
        <v>192</v>
      </c>
      <c r="L24" s="96" t="s">
        <v>192</v>
      </c>
      <c r="M24" s="96" t="s">
        <v>192</v>
      </c>
      <c r="N24" s="96" t="s">
        <v>192</v>
      </c>
      <c r="O24" s="96" t="s">
        <v>192</v>
      </c>
      <c r="P24" s="96" t="s">
        <v>192</v>
      </c>
      <c r="Q24" s="96" t="s">
        <v>192</v>
      </c>
      <c r="R24" s="96" t="s">
        <v>192</v>
      </c>
      <c r="S24" s="96" t="s">
        <v>192</v>
      </c>
      <c r="T24" s="96" t="s">
        <v>192</v>
      </c>
      <c r="U24" s="96" t="s">
        <v>192</v>
      </c>
      <c r="V24" s="96" t="s">
        <v>192</v>
      </c>
      <c r="W24" s="96" t="s">
        <v>192</v>
      </c>
      <c r="X24" s="96" t="s">
        <v>192</v>
      </c>
      <c r="Y24" s="96" t="s">
        <v>192</v>
      </c>
      <c r="Z24" s="96" t="s">
        <v>192</v>
      </c>
      <c r="AA24" s="96" t="s">
        <v>192</v>
      </c>
      <c r="AB24" s="96" t="s">
        <v>192</v>
      </c>
      <c r="AC24" s="96" t="s">
        <v>192</v>
      </c>
      <c r="AD24" s="96" t="s">
        <v>192</v>
      </c>
      <c r="AE24" s="96" t="s">
        <v>192</v>
      </c>
      <c r="AF24">
        <v>1</v>
      </c>
      <c r="AG24" t="str">
        <f t="shared" si="0"/>
        <v>FIN</v>
      </c>
      <c r="AH24" t="s">
        <v>27</v>
      </c>
      <c r="AI24" t="s">
        <v>213</v>
      </c>
    </row>
    <row r="25" spans="1:35" ht="14.4" x14ac:dyDescent="0.3">
      <c r="A25" s="96" t="s">
        <v>86</v>
      </c>
      <c r="B25" s="98">
        <v>3265.6429545800002</v>
      </c>
      <c r="C25" s="98">
        <v>3265.6429545800002</v>
      </c>
      <c r="D25" s="98">
        <v>3265.6429545800002</v>
      </c>
      <c r="E25" s="98">
        <v>3265.6429545800002</v>
      </c>
      <c r="F25" s="98">
        <v>3265.6429545800002</v>
      </c>
      <c r="G25" s="98">
        <v>3265.6429545800002</v>
      </c>
      <c r="H25" s="98">
        <v>3265.6429545800002</v>
      </c>
      <c r="I25" s="98">
        <v>3265.6429545800002</v>
      </c>
      <c r="J25" s="98">
        <v>3265.6429545800002</v>
      </c>
      <c r="K25" s="98">
        <v>3265.6429545800002</v>
      </c>
      <c r="L25" s="98">
        <v>3265.6429545800002</v>
      </c>
      <c r="M25" s="98">
        <v>3265.6429545800002</v>
      </c>
      <c r="N25" s="98">
        <v>3265.6429545800002</v>
      </c>
      <c r="O25" s="98">
        <v>3265.6429545800002</v>
      </c>
      <c r="P25" s="98">
        <v>3265.6429545800002</v>
      </c>
      <c r="Q25" s="98">
        <v>3265.6429545800002</v>
      </c>
      <c r="R25" s="98">
        <v>3265.6429545800002</v>
      </c>
      <c r="S25" s="98">
        <v>3265.6429545800002</v>
      </c>
      <c r="T25" s="98">
        <v>3265.6429545800002</v>
      </c>
      <c r="U25" s="98">
        <v>3265.6429545800002</v>
      </c>
      <c r="V25" s="98">
        <v>3265.6429545800002</v>
      </c>
      <c r="W25" s="98">
        <v>3265.6429545800002</v>
      </c>
      <c r="X25" s="98">
        <v>3265.6429545800002</v>
      </c>
      <c r="Y25" s="98">
        <v>3265.6429545800002</v>
      </c>
      <c r="Z25" s="98">
        <v>3265.6429545800002</v>
      </c>
      <c r="AA25" s="98">
        <v>3265.6429545800002</v>
      </c>
      <c r="AB25" s="98">
        <v>3265.6429545800002</v>
      </c>
      <c r="AC25" s="98">
        <v>3265.6429545800002</v>
      </c>
      <c r="AD25" s="98">
        <v>3265.6429545800002</v>
      </c>
      <c r="AE25" s="98">
        <v>3265.6429545800002</v>
      </c>
      <c r="AF25" t="s">
        <v>217</v>
      </c>
      <c r="AG25" t="str">
        <f t="shared" si="0"/>
        <v>FRA</v>
      </c>
      <c r="AI25" t="e">
        <v>#N/A</v>
      </c>
    </row>
    <row r="26" spans="1:35" ht="14.4" x14ac:dyDescent="0.3">
      <c r="A26" s="96" t="s">
        <v>87</v>
      </c>
      <c r="B26" s="98">
        <v>3265.6429545800002</v>
      </c>
      <c r="C26" s="98">
        <v>3265.6429545800002</v>
      </c>
      <c r="D26" s="98">
        <v>3265.6429545800002</v>
      </c>
      <c r="E26" s="98">
        <v>3265.6429545800002</v>
      </c>
      <c r="F26" s="98">
        <v>3265.6429545800002</v>
      </c>
      <c r="G26" s="98">
        <v>3265.6429545800002</v>
      </c>
      <c r="H26" s="98">
        <v>3265.6429545800002</v>
      </c>
      <c r="I26" s="98">
        <v>3265.6429545800002</v>
      </c>
      <c r="J26" s="98">
        <v>3265.6429545800002</v>
      </c>
      <c r="K26" s="98">
        <v>3265.6429545800002</v>
      </c>
      <c r="L26" s="98">
        <v>3265.6429545800002</v>
      </c>
      <c r="M26" s="98">
        <v>3265.6429545800002</v>
      </c>
      <c r="N26" s="98">
        <v>3265.6429545800002</v>
      </c>
      <c r="O26" s="98">
        <v>3265.6429545800002</v>
      </c>
      <c r="P26" s="98">
        <v>3265.6429545800002</v>
      </c>
      <c r="Q26" s="98">
        <v>3265.6429545800002</v>
      </c>
      <c r="R26" s="98">
        <v>3265.6429545800002</v>
      </c>
      <c r="S26" s="98">
        <v>3265.6429545800002</v>
      </c>
      <c r="T26" s="98">
        <v>3265.6429545800002</v>
      </c>
      <c r="U26" s="98">
        <v>3265.6429545800002</v>
      </c>
      <c r="V26" s="98">
        <v>3265.6429545800002</v>
      </c>
      <c r="W26" s="98">
        <v>3265.6429545800002</v>
      </c>
      <c r="X26" s="98">
        <v>3265.6429545800002</v>
      </c>
      <c r="Y26" s="98">
        <v>3265.6429545800002</v>
      </c>
      <c r="Z26" s="98">
        <v>3265.6429545800002</v>
      </c>
      <c r="AA26" s="98">
        <v>3265.6429545800002</v>
      </c>
      <c r="AB26" s="98">
        <v>3265.6429545800002</v>
      </c>
      <c r="AC26" s="98">
        <v>3265.6429545800002</v>
      </c>
      <c r="AD26" s="98">
        <v>3265.6429545800002</v>
      </c>
      <c r="AE26" s="98">
        <v>3265.6429545800002</v>
      </c>
      <c r="AF26">
        <v>1</v>
      </c>
      <c r="AG26" t="str">
        <f t="shared" si="0"/>
        <v>FRK</v>
      </c>
      <c r="AH26" t="s">
        <v>9</v>
      </c>
      <c r="AI26" t="s">
        <v>123</v>
      </c>
    </row>
    <row r="27" spans="1:35" ht="14.4" x14ac:dyDescent="0.3">
      <c r="A27" s="96" t="s">
        <v>88</v>
      </c>
      <c r="B27" s="96" t="s">
        <v>133</v>
      </c>
      <c r="C27" s="96" t="s">
        <v>133</v>
      </c>
      <c r="D27" s="96" t="s">
        <v>133</v>
      </c>
      <c r="E27" s="96" t="s">
        <v>133</v>
      </c>
      <c r="F27" s="96" t="s">
        <v>133</v>
      </c>
      <c r="G27" s="96" t="s">
        <v>133</v>
      </c>
      <c r="H27" s="96" t="s">
        <v>133</v>
      </c>
      <c r="I27" s="96" t="s">
        <v>133</v>
      </c>
      <c r="J27" s="96" t="s">
        <v>133</v>
      </c>
      <c r="K27" s="96" t="s">
        <v>133</v>
      </c>
      <c r="L27" s="96" t="s">
        <v>133</v>
      </c>
      <c r="M27" s="96" t="s">
        <v>133</v>
      </c>
      <c r="N27" s="96" t="s">
        <v>133</v>
      </c>
      <c r="O27" s="96" t="s">
        <v>133</v>
      </c>
      <c r="P27" s="96" t="s">
        <v>133</v>
      </c>
      <c r="Q27" s="96" t="s">
        <v>133</v>
      </c>
      <c r="R27" s="96" t="s">
        <v>133</v>
      </c>
      <c r="S27" s="96" t="s">
        <v>133</v>
      </c>
      <c r="T27" s="96" t="s">
        <v>133</v>
      </c>
      <c r="U27" s="96" t="s">
        <v>133</v>
      </c>
      <c r="V27" s="96" t="s">
        <v>133</v>
      </c>
      <c r="W27" s="96" t="s">
        <v>133</v>
      </c>
      <c r="X27" s="96" t="s">
        <v>133</v>
      </c>
      <c r="Y27" s="96" t="s">
        <v>133</v>
      </c>
      <c r="Z27" s="96" t="s">
        <v>133</v>
      </c>
      <c r="AA27" s="96" t="s">
        <v>133</v>
      </c>
      <c r="AB27" s="96" t="s">
        <v>133</v>
      </c>
      <c r="AC27" s="96" t="s">
        <v>133</v>
      </c>
      <c r="AD27" s="96" t="s">
        <v>133</v>
      </c>
      <c r="AE27" s="96" t="s">
        <v>133</v>
      </c>
      <c r="AF27">
        <v>1</v>
      </c>
      <c r="AG27" t="str">
        <f t="shared" si="0"/>
        <v>DEU</v>
      </c>
      <c r="AH27" t="s">
        <v>10</v>
      </c>
      <c r="AI27" t="s">
        <v>127</v>
      </c>
    </row>
    <row r="28" spans="1:35" ht="14.4" x14ac:dyDescent="0.3">
      <c r="A28" s="96" t="s">
        <v>89</v>
      </c>
      <c r="B28" s="96" t="s">
        <v>1</v>
      </c>
      <c r="C28" s="96" t="s">
        <v>1</v>
      </c>
      <c r="D28" s="96" t="s">
        <v>1</v>
      </c>
      <c r="E28" s="96" t="s">
        <v>1</v>
      </c>
      <c r="F28" s="96" t="s">
        <v>1</v>
      </c>
      <c r="G28" s="96" t="s">
        <v>1</v>
      </c>
      <c r="H28" s="96" t="s">
        <v>1</v>
      </c>
      <c r="I28" s="96" t="s">
        <v>1</v>
      </c>
      <c r="J28" s="96" t="s">
        <v>1</v>
      </c>
      <c r="K28" s="96" t="s">
        <v>1</v>
      </c>
      <c r="L28" s="96" t="s">
        <v>1</v>
      </c>
      <c r="M28" s="96" t="s">
        <v>1</v>
      </c>
      <c r="N28" s="96" t="s">
        <v>1</v>
      </c>
      <c r="O28" s="96" t="s">
        <v>1</v>
      </c>
      <c r="P28" s="96" t="s">
        <v>1</v>
      </c>
      <c r="Q28" s="96" t="s">
        <v>1</v>
      </c>
      <c r="R28" s="96" t="s">
        <v>1</v>
      </c>
      <c r="S28" s="96" t="s">
        <v>1</v>
      </c>
      <c r="T28" s="96" t="s">
        <v>1</v>
      </c>
      <c r="U28" s="96" t="s">
        <v>1</v>
      </c>
      <c r="V28" s="96" t="s">
        <v>1</v>
      </c>
      <c r="W28" s="96" t="s">
        <v>1</v>
      </c>
      <c r="X28" s="96" t="s">
        <v>1</v>
      </c>
      <c r="Y28" s="96" t="s">
        <v>1</v>
      </c>
      <c r="Z28" s="96" t="s">
        <v>1</v>
      </c>
      <c r="AA28" s="96" t="s">
        <v>1</v>
      </c>
      <c r="AB28" s="96" t="s">
        <v>1</v>
      </c>
      <c r="AC28" s="96" t="s">
        <v>1</v>
      </c>
      <c r="AD28" s="96" t="s">
        <v>1</v>
      </c>
      <c r="AE28" s="96" t="s">
        <v>1</v>
      </c>
      <c r="AF28">
        <v>1</v>
      </c>
      <c r="AG28" t="str">
        <f t="shared" si="0"/>
        <v>GRC</v>
      </c>
      <c r="AH28" t="s">
        <v>11</v>
      </c>
      <c r="AI28" t="s">
        <v>296</v>
      </c>
    </row>
    <row r="29" spans="1:35" ht="14.4" x14ac:dyDescent="0.3">
      <c r="A29" s="96" t="s">
        <v>90</v>
      </c>
      <c r="B29" s="98">
        <v>872.8194471810001</v>
      </c>
      <c r="C29" s="98">
        <v>786.46929637100004</v>
      </c>
      <c r="D29" s="98">
        <v>487.94448928500009</v>
      </c>
      <c r="E29" s="98">
        <v>325.11277632900004</v>
      </c>
      <c r="F29" s="98">
        <v>573.06106651200014</v>
      </c>
      <c r="G29" s="98">
        <v>339.91565932499998</v>
      </c>
      <c r="H29" s="98">
        <v>394.83215643135429</v>
      </c>
      <c r="I29" s="98">
        <v>249.40246099441234</v>
      </c>
      <c r="J29" s="98">
        <v>427.15326874520957</v>
      </c>
      <c r="K29" s="98">
        <v>291.89896067019714</v>
      </c>
      <c r="L29" s="98">
        <v>387.11179815817746</v>
      </c>
      <c r="M29" s="98">
        <v>411.47433315587631</v>
      </c>
      <c r="N29" s="98">
        <v>443.57458275166664</v>
      </c>
      <c r="O29" s="98">
        <v>425.59117509832816</v>
      </c>
      <c r="P29" s="98">
        <v>310.77363981766666</v>
      </c>
      <c r="Q29" s="98">
        <v>342.8050970034721</v>
      </c>
      <c r="R29" s="98">
        <v>368.52166420197528</v>
      </c>
      <c r="S29" s="98">
        <v>372.46898638074964</v>
      </c>
      <c r="T29" s="98">
        <v>285.08530190799996</v>
      </c>
      <c r="U29" s="98">
        <v>238.20950575400002</v>
      </c>
      <c r="V29" s="98">
        <v>404.73669209233327</v>
      </c>
      <c r="W29" s="98">
        <v>215.38305792849999</v>
      </c>
      <c r="X29" s="98">
        <v>337.75352714876669</v>
      </c>
      <c r="Y29" s="98">
        <v>235.36553027643336</v>
      </c>
      <c r="Z29" s="98">
        <v>358.10610178493334</v>
      </c>
      <c r="AA29" s="98">
        <v>211.06413069133336</v>
      </c>
      <c r="AB29" s="98">
        <v>223.4461849176746</v>
      </c>
      <c r="AC29" s="98">
        <v>270.1403008443333</v>
      </c>
      <c r="AD29" s="98">
        <v>339.96056564213336</v>
      </c>
      <c r="AE29" s="98">
        <v>177.31978211933335</v>
      </c>
      <c r="AF29">
        <v>1</v>
      </c>
      <c r="AG29" t="str">
        <f t="shared" si="0"/>
        <v>HUN</v>
      </c>
      <c r="AH29" t="s">
        <v>12</v>
      </c>
      <c r="AI29" t="s">
        <v>127</v>
      </c>
    </row>
    <row r="30" spans="1:35" ht="14.4" x14ac:dyDescent="0.3">
      <c r="A30" s="96" t="s">
        <v>91</v>
      </c>
      <c r="B30" s="98">
        <v>348.04523628221972</v>
      </c>
      <c r="C30" s="98">
        <v>348.04523628221972</v>
      </c>
      <c r="D30" s="98">
        <v>348.10948052822016</v>
      </c>
      <c r="E30" s="98">
        <v>348.1797305958595</v>
      </c>
      <c r="F30" s="98">
        <v>348.22235064158951</v>
      </c>
      <c r="G30" s="98">
        <v>348.29098247542004</v>
      </c>
      <c r="H30" s="98">
        <v>348.39692873291807</v>
      </c>
      <c r="I30" s="98">
        <v>348.48573452408021</v>
      </c>
      <c r="J30" s="98">
        <v>348.64256442150042</v>
      </c>
      <c r="K30" s="98">
        <v>348.86188994854587</v>
      </c>
      <c r="L30" s="98">
        <v>349.08951862355775</v>
      </c>
      <c r="M30" s="98">
        <v>349.41347331035979</v>
      </c>
      <c r="N30" s="98">
        <v>349.65057361843702</v>
      </c>
      <c r="O30" s="98">
        <v>349.99065592398307</v>
      </c>
      <c r="P30" s="98">
        <v>350.20070693197562</v>
      </c>
      <c r="Q30" s="98">
        <v>350.39184895024857</v>
      </c>
      <c r="R30" s="98">
        <v>350.67146588027879</v>
      </c>
      <c r="S30" s="98">
        <v>351.37537735123772</v>
      </c>
      <c r="T30" s="98">
        <v>351.55751504916879</v>
      </c>
      <c r="U30" s="98">
        <v>351.96980065913317</v>
      </c>
      <c r="V30" s="98">
        <v>352.10394561330065</v>
      </c>
      <c r="W30" s="98">
        <v>352.23303589656439</v>
      </c>
      <c r="X30" s="98">
        <v>352.36447284649478</v>
      </c>
      <c r="Y30" s="98">
        <v>352.4856431297585</v>
      </c>
      <c r="Z30" s="98">
        <v>352.60392614258564</v>
      </c>
      <c r="AA30" s="98">
        <v>352.64522105850222</v>
      </c>
      <c r="AB30" s="98">
        <v>352.74430191861387</v>
      </c>
      <c r="AC30" s="98">
        <v>352.86014091205891</v>
      </c>
      <c r="AD30" s="98">
        <v>352.9808609721706</v>
      </c>
      <c r="AE30" s="98">
        <v>352.51942795660761</v>
      </c>
      <c r="AF30" t="s">
        <v>217</v>
      </c>
      <c r="AG30" t="str">
        <f t="shared" si="0"/>
        <v>ISL</v>
      </c>
      <c r="AI30" t="e">
        <v>#N/A</v>
      </c>
    </row>
    <row r="31" spans="1:35" ht="14.4" x14ac:dyDescent="0.3">
      <c r="A31" s="96" t="s">
        <v>92</v>
      </c>
      <c r="B31" s="98">
        <v>452.89448023615893</v>
      </c>
      <c r="C31" s="98">
        <v>452.89448023615893</v>
      </c>
      <c r="D31" s="98">
        <v>442.37320563592937</v>
      </c>
      <c r="E31" s="98">
        <v>443.38852912779333</v>
      </c>
      <c r="F31" s="98">
        <v>436.58435123532405</v>
      </c>
      <c r="G31" s="98">
        <v>431.4002871358469</v>
      </c>
      <c r="H31" s="98">
        <v>426.28276488169871</v>
      </c>
      <c r="I31" s="98">
        <v>424.60803150115407</v>
      </c>
      <c r="J31" s="98">
        <v>429.81509998178342</v>
      </c>
      <c r="K31" s="98">
        <v>422.16581374688974</v>
      </c>
      <c r="L31" s="98">
        <v>420.90715190101292</v>
      </c>
      <c r="M31" s="98">
        <v>450.03531571734527</v>
      </c>
      <c r="N31" s="98">
        <v>444.44511497399691</v>
      </c>
      <c r="O31" s="98">
        <v>450.20282853271533</v>
      </c>
      <c r="P31" s="98">
        <v>440.8029782272078</v>
      </c>
      <c r="Q31" s="98">
        <v>427.42658922668971</v>
      </c>
      <c r="R31" s="98">
        <v>428.52026248153061</v>
      </c>
      <c r="S31" s="98">
        <v>428.60304981097659</v>
      </c>
      <c r="T31" s="98">
        <v>424.70145679400008</v>
      </c>
      <c r="U31" s="98">
        <v>430.29068265791113</v>
      </c>
      <c r="V31" s="98">
        <v>426.1608267457558</v>
      </c>
      <c r="W31" s="98">
        <v>441.22903398757472</v>
      </c>
      <c r="X31" s="98">
        <v>440.54566767835911</v>
      </c>
      <c r="Y31" s="98">
        <v>447.01443145592066</v>
      </c>
      <c r="Z31" s="98">
        <v>458.64015981615148</v>
      </c>
      <c r="AA31" s="98">
        <v>458.91939841796966</v>
      </c>
      <c r="AB31" s="98">
        <v>471.3086305039057</v>
      </c>
      <c r="AC31" s="98">
        <v>478.76699350664205</v>
      </c>
      <c r="AD31" s="98">
        <v>476.24807789907885</v>
      </c>
      <c r="AE31" s="98">
        <v>478.57815259367243</v>
      </c>
      <c r="AF31">
        <v>1</v>
      </c>
      <c r="AG31" t="str">
        <f t="shared" si="0"/>
        <v>IRL</v>
      </c>
      <c r="AH31" t="s">
        <v>13</v>
      </c>
      <c r="AI31" t="s">
        <v>123</v>
      </c>
    </row>
    <row r="32" spans="1:35" ht="14.4" x14ac:dyDescent="0.3">
      <c r="A32" s="96" t="s">
        <v>93</v>
      </c>
      <c r="B32" s="96" t="s">
        <v>1</v>
      </c>
      <c r="C32" s="96" t="s">
        <v>1</v>
      </c>
      <c r="D32" s="96" t="s">
        <v>1</v>
      </c>
      <c r="E32" s="96" t="s">
        <v>1</v>
      </c>
      <c r="F32" s="96" t="s">
        <v>1</v>
      </c>
      <c r="G32" s="96" t="s">
        <v>1</v>
      </c>
      <c r="H32" s="96" t="s">
        <v>1</v>
      </c>
      <c r="I32" s="96" t="s">
        <v>1</v>
      </c>
      <c r="J32" s="96" t="s">
        <v>1</v>
      </c>
      <c r="K32" s="96" t="s">
        <v>1</v>
      </c>
      <c r="L32" s="96" t="s">
        <v>1</v>
      </c>
      <c r="M32" s="96" t="s">
        <v>1</v>
      </c>
      <c r="N32" s="96" t="s">
        <v>1</v>
      </c>
      <c r="O32" s="96" t="s">
        <v>1</v>
      </c>
      <c r="P32" s="96" t="s">
        <v>1</v>
      </c>
      <c r="Q32" s="96" t="s">
        <v>1</v>
      </c>
      <c r="R32" s="96" t="s">
        <v>1</v>
      </c>
      <c r="S32" s="96" t="s">
        <v>1</v>
      </c>
      <c r="T32" s="96" t="s">
        <v>1</v>
      </c>
      <c r="U32" s="96" t="s">
        <v>1</v>
      </c>
      <c r="V32" s="96" t="s">
        <v>1</v>
      </c>
      <c r="W32" s="96" t="s">
        <v>1</v>
      </c>
      <c r="X32" s="96" t="s">
        <v>1</v>
      </c>
      <c r="Y32" s="96" t="s">
        <v>1</v>
      </c>
      <c r="Z32" s="96" t="s">
        <v>1</v>
      </c>
      <c r="AA32" s="96" t="s">
        <v>1</v>
      </c>
      <c r="AB32" s="96" t="s">
        <v>1</v>
      </c>
      <c r="AC32" s="96" t="s">
        <v>1</v>
      </c>
      <c r="AD32" s="96" t="s">
        <v>1</v>
      </c>
      <c r="AE32" s="96" t="s">
        <v>1</v>
      </c>
      <c r="AF32">
        <v>1</v>
      </c>
      <c r="AG32" t="str">
        <f t="shared" si="0"/>
        <v>ITA</v>
      </c>
      <c r="AH32" t="s">
        <v>14</v>
      </c>
      <c r="AI32" t="s">
        <v>296</v>
      </c>
    </row>
    <row r="33" spans="1:35" ht="14.4" x14ac:dyDescent="0.3">
      <c r="A33" s="96" t="s">
        <v>94</v>
      </c>
      <c r="B33" s="96" t="s">
        <v>193</v>
      </c>
      <c r="C33" s="96" t="s">
        <v>193</v>
      </c>
      <c r="D33" s="96" t="s">
        <v>193</v>
      </c>
      <c r="E33" s="96" t="s">
        <v>193</v>
      </c>
      <c r="F33" s="96" t="s">
        <v>193</v>
      </c>
      <c r="G33" s="96" t="s">
        <v>193</v>
      </c>
      <c r="H33" s="96" t="s">
        <v>193</v>
      </c>
      <c r="I33" s="96" t="s">
        <v>193</v>
      </c>
      <c r="J33" s="96" t="s">
        <v>193</v>
      </c>
      <c r="K33" s="96" t="s">
        <v>193</v>
      </c>
      <c r="L33" s="96" t="s">
        <v>193</v>
      </c>
      <c r="M33" s="96" t="s">
        <v>193</v>
      </c>
      <c r="N33" s="96" t="s">
        <v>193</v>
      </c>
      <c r="O33" s="96" t="s">
        <v>193</v>
      </c>
      <c r="P33" s="96" t="s">
        <v>193</v>
      </c>
      <c r="Q33" s="96" t="s">
        <v>193</v>
      </c>
      <c r="R33" s="96" t="s">
        <v>193</v>
      </c>
      <c r="S33" s="96" t="s">
        <v>193</v>
      </c>
      <c r="T33" s="96" t="s">
        <v>193</v>
      </c>
      <c r="U33" s="96" t="s">
        <v>193</v>
      </c>
      <c r="V33" s="96" t="s">
        <v>193</v>
      </c>
      <c r="W33" s="96" t="s">
        <v>193</v>
      </c>
      <c r="X33" s="96" t="s">
        <v>193</v>
      </c>
      <c r="Y33" s="96" t="s">
        <v>193</v>
      </c>
      <c r="Z33" s="96" t="s">
        <v>193</v>
      </c>
      <c r="AA33" s="96" t="s">
        <v>194</v>
      </c>
      <c r="AB33" s="96" t="s">
        <v>195</v>
      </c>
      <c r="AC33" s="96" t="s">
        <v>195</v>
      </c>
      <c r="AD33" s="96" t="s">
        <v>195</v>
      </c>
      <c r="AE33" s="96" t="s">
        <v>195</v>
      </c>
      <c r="AF33" t="s">
        <v>217</v>
      </c>
      <c r="AG33" t="str">
        <f t="shared" si="0"/>
        <v>JPN</v>
      </c>
      <c r="AI33" t="e">
        <v>#N/A</v>
      </c>
    </row>
    <row r="34" spans="1:35" ht="14.4" x14ac:dyDescent="0.3">
      <c r="A34" s="96" t="s">
        <v>95</v>
      </c>
      <c r="B34" s="96" t="s">
        <v>135</v>
      </c>
      <c r="C34" s="96" t="s">
        <v>135</v>
      </c>
      <c r="D34" s="96" t="s">
        <v>135</v>
      </c>
      <c r="E34" s="96" t="s">
        <v>135</v>
      </c>
      <c r="F34" s="96" t="s">
        <v>135</v>
      </c>
      <c r="G34" s="96" t="s">
        <v>135</v>
      </c>
      <c r="H34" s="96" t="s">
        <v>135</v>
      </c>
      <c r="I34" s="96" t="s">
        <v>135</v>
      </c>
      <c r="J34" s="96" t="s">
        <v>135</v>
      </c>
      <c r="K34" s="96" t="s">
        <v>135</v>
      </c>
      <c r="L34" s="96" t="s">
        <v>135</v>
      </c>
      <c r="M34" s="96" t="s">
        <v>135</v>
      </c>
      <c r="N34" s="96" t="s">
        <v>135</v>
      </c>
      <c r="O34" s="96" t="s">
        <v>135</v>
      </c>
      <c r="P34" s="96" t="s">
        <v>135</v>
      </c>
      <c r="Q34" s="96" t="s">
        <v>135</v>
      </c>
      <c r="R34" s="96" t="s">
        <v>135</v>
      </c>
      <c r="S34" s="96" t="s">
        <v>135</v>
      </c>
      <c r="T34" s="96" t="s">
        <v>135</v>
      </c>
      <c r="U34" s="96" t="s">
        <v>135</v>
      </c>
      <c r="V34" s="96" t="s">
        <v>135</v>
      </c>
      <c r="W34" s="96" t="s">
        <v>135</v>
      </c>
      <c r="X34" s="96" t="s">
        <v>135</v>
      </c>
      <c r="Y34" s="96" t="s">
        <v>135</v>
      </c>
      <c r="Z34" s="96" t="s">
        <v>135</v>
      </c>
      <c r="AA34" s="96" t="s">
        <v>135</v>
      </c>
      <c r="AB34" s="96" t="s">
        <v>135</v>
      </c>
      <c r="AC34" s="96" t="s">
        <v>135</v>
      </c>
      <c r="AD34" s="96" t="s">
        <v>135</v>
      </c>
      <c r="AE34" s="96" t="s">
        <v>135</v>
      </c>
      <c r="AF34" t="s">
        <v>217</v>
      </c>
      <c r="AG34" t="str">
        <f t="shared" si="0"/>
        <v>KAZ</v>
      </c>
      <c r="AI34" t="e">
        <v>#N/A</v>
      </c>
    </row>
    <row r="35" spans="1:35" ht="14.4" x14ac:dyDescent="0.3">
      <c r="A35" s="96" t="s">
        <v>96</v>
      </c>
      <c r="B35" s="98">
        <v>855.91771129000006</v>
      </c>
      <c r="C35" s="98">
        <v>855.91771129000006</v>
      </c>
      <c r="D35" s="98">
        <v>1309.8954225699999</v>
      </c>
      <c r="E35" s="98">
        <v>326.39313386000003</v>
      </c>
      <c r="F35" s="98">
        <v>65.590845139999999</v>
      </c>
      <c r="G35" s="98">
        <v>182.47355643</v>
      </c>
      <c r="H35" s="98">
        <v>192.43626771999999</v>
      </c>
      <c r="I35" s="98">
        <v>181.113979</v>
      </c>
      <c r="J35" s="98">
        <v>224.24169029000001</v>
      </c>
      <c r="K35" s="98">
        <v>140.64940157000001</v>
      </c>
      <c r="L35" s="98">
        <v>523.34711286000004</v>
      </c>
      <c r="M35" s="98">
        <v>331.84482414999997</v>
      </c>
      <c r="N35" s="98">
        <v>400.71253543</v>
      </c>
      <c r="O35" s="98">
        <v>705.20024672</v>
      </c>
      <c r="P35" s="98">
        <v>584.97795799999994</v>
      </c>
      <c r="Q35" s="98">
        <v>591.47566929000004</v>
      </c>
      <c r="R35" s="98">
        <v>780.13338057999999</v>
      </c>
      <c r="S35" s="98">
        <v>985.62109185999998</v>
      </c>
      <c r="T35" s="98">
        <v>534.73880315000008</v>
      </c>
      <c r="U35" s="98">
        <v>857.04651443</v>
      </c>
      <c r="V35" s="98">
        <v>839.28762572000005</v>
      </c>
      <c r="W35" s="98">
        <v>710.21644729000002</v>
      </c>
      <c r="X35" s="98">
        <v>966.25526986</v>
      </c>
      <c r="Y35" s="98">
        <v>758.97409244000005</v>
      </c>
      <c r="Z35" s="98">
        <v>1258.5529150100001</v>
      </c>
      <c r="AA35" s="98">
        <v>951.05060958000001</v>
      </c>
      <c r="AB35" s="98">
        <v>1283.08830315</v>
      </c>
      <c r="AC35" s="98">
        <v>896.38599771999998</v>
      </c>
      <c r="AD35" s="98">
        <v>1088.8336922999999</v>
      </c>
      <c r="AE35" s="98">
        <v>1199.1113868699999</v>
      </c>
      <c r="AF35">
        <v>1</v>
      </c>
      <c r="AG35" t="str">
        <f t="shared" si="0"/>
        <v>LVA</v>
      </c>
      <c r="AH35" t="s">
        <v>26</v>
      </c>
      <c r="AI35" t="s">
        <v>213</v>
      </c>
    </row>
    <row r="36" spans="1:35" ht="14.4" x14ac:dyDescent="0.3">
      <c r="A36" s="96" t="s">
        <v>98</v>
      </c>
      <c r="B36" s="96" t="s">
        <v>1</v>
      </c>
      <c r="C36" s="96" t="s">
        <v>1</v>
      </c>
      <c r="D36" s="96" t="s">
        <v>1</v>
      </c>
      <c r="E36" s="96" t="s">
        <v>1</v>
      </c>
      <c r="F36" s="96" t="s">
        <v>1</v>
      </c>
      <c r="G36" s="96" t="s">
        <v>1</v>
      </c>
      <c r="H36" s="96" t="s">
        <v>1</v>
      </c>
      <c r="I36" s="96" t="s">
        <v>1</v>
      </c>
      <c r="J36" s="96" t="s">
        <v>1</v>
      </c>
      <c r="K36" s="96" t="s">
        <v>1</v>
      </c>
      <c r="L36" s="96" t="s">
        <v>1</v>
      </c>
      <c r="M36" s="96" t="s">
        <v>1</v>
      </c>
      <c r="N36" s="96" t="s">
        <v>1</v>
      </c>
      <c r="O36" s="96" t="s">
        <v>1</v>
      </c>
      <c r="P36" s="96" t="s">
        <v>1</v>
      </c>
      <c r="Q36" s="96" t="s">
        <v>1</v>
      </c>
      <c r="R36" s="96" t="s">
        <v>1</v>
      </c>
      <c r="S36" s="96" t="s">
        <v>1</v>
      </c>
      <c r="T36" s="96" t="s">
        <v>1</v>
      </c>
      <c r="U36" s="96" t="s">
        <v>1</v>
      </c>
      <c r="V36" s="96" t="s">
        <v>1</v>
      </c>
      <c r="W36" s="96" t="s">
        <v>1</v>
      </c>
      <c r="X36" s="96" t="s">
        <v>1</v>
      </c>
      <c r="Y36" s="96" t="s">
        <v>1</v>
      </c>
      <c r="Z36" s="96" t="s">
        <v>1</v>
      </c>
      <c r="AA36" s="96" t="s">
        <v>1</v>
      </c>
      <c r="AB36" s="96" t="s">
        <v>1</v>
      </c>
      <c r="AC36" s="96" t="s">
        <v>1</v>
      </c>
      <c r="AD36" s="96" t="s">
        <v>1</v>
      </c>
      <c r="AE36" s="96" t="s">
        <v>1</v>
      </c>
      <c r="AF36" t="s">
        <v>217</v>
      </c>
      <c r="AG36" t="str">
        <f t="shared" si="0"/>
        <v>LIE</v>
      </c>
      <c r="AI36" t="e">
        <v>#N/A</v>
      </c>
    </row>
    <row r="37" spans="1:35" ht="14.4" x14ac:dyDescent="0.3">
      <c r="A37" s="96" t="s">
        <v>99</v>
      </c>
      <c r="B37" s="98">
        <v>1849.3739283452057</v>
      </c>
      <c r="C37" s="98">
        <v>1849.3739283452057</v>
      </c>
      <c r="D37" s="98">
        <v>1810.2184656559791</v>
      </c>
      <c r="E37" s="98">
        <v>1771.8774554028639</v>
      </c>
      <c r="F37" s="98">
        <v>1754.5975168819468</v>
      </c>
      <c r="G37" s="98">
        <v>1711.7344975579426</v>
      </c>
      <c r="H37" s="98">
        <v>1674.0018228319952</v>
      </c>
      <c r="I37" s="98">
        <v>1655.4128655019158</v>
      </c>
      <c r="J37" s="98">
        <v>1620.5215058500369</v>
      </c>
      <c r="K37" s="98">
        <v>1567.6428036691532</v>
      </c>
      <c r="L37" s="98">
        <v>1519.1092632176624</v>
      </c>
      <c r="M37" s="98">
        <v>1455.7304880696679</v>
      </c>
      <c r="N37" s="98">
        <v>1392.5179886635199</v>
      </c>
      <c r="O37" s="98">
        <v>1339.178440876887</v>
      </c>
      <c r="P37" s="98">
        <v>1294.0965569949865</v>
      </c>
      <c r="Q37" s="98">
        <v>1265.0700192009845</v>
      </c>
      <c r="R37" s="98">
        <v>1249.5537514846585</v>
      </c>
      <c r="S37" s="98">
        <v>1310.6519309610169</v>
      </c>
      <c r="T37" s="98">
        <v>1378.3829839013263</v>
      </c>
      <c r="U37" s="98">
        <v>1438.819940568063</v>
      </c>
      <c r="V37" s="98">
        <v>1479.9592913177264</v>
      </c>
      <c r="W37" s="98">
        <v>1458.1132270642277</v>
      </c>
      <c r="X37" s="98">
        <v>1460.0321773899782</v>
      </c>
      <c r="Y37" s="98">
        <v>803.79377471150099</v>
      </c>
      <c r="Z37" s="98">
        <v>1456.1296611300963</v>
      </c>
      <c r="AA37" s="98">
        <v>1489.3099883440573</v>
      </c>
      <c r="AB37" s="98">
        <v>1509.8845761450414</v>
      </c>
      <c r="AC37" s="98">
        <v>1534.338413901417</v>
      </c>
      <c r="AD37" s="98">
        <v>1554.8496599571365</v>
      </c>
      <c r="AE37" s="98">
        <v>1557.9539325908936</v>
      </c>
      <c r="AF37">
        <v>1</v>
      </c>
      <c r="AG37" t="str">
        <f t="shared" si="0"/>
        <v>LTU</v>
      </c>
      <c r="AH37" t="s">
        <v>218</v>
      </c>
      <c r="AI37" t="s">
        <v>213</v>
      </c>
    </row>
    <row r="38" spans="1:35" ht="14.4" x14ac:dyDescent="0.3">
      <c r="A38" s="96" t="s">
        <v>101</v>
      </c>
      <c r="B38" s="96" t="s">
        <v>1</v>
      </c>
      <c r="C38" s="96" t="s">
        <v>1</v>
      </c>
      <c r="D38" s="96" t="s">
        <v>1</v>
      </c>
      <c r="E38" s="96" t="s">
        <v>1</v>
      </c>
      <c r="F38" s="96" t="s">
        <v>1</v>
      </c>
      <c r="G38" s="96" t="s">
        <v>1</v>
      </c>
      <c r="H38" s="96" t="s">
        <v>1</v>
      </c>
      <c r="I38" s="96" t="s">
        <v>1</v>
      </c>
      <c r="J38" s="96" t="s">
        <v>1</v>
      </c>
      <c r="K38" s="96" t="s">
        <v>1</v>
      </c>
      <c r="L38" s="96" t="s">
        <v>1</v>
      </c>
      <c r="M38" s="96" t="s">
        <v>1</v>
      </c>
      <c r="N38" s="96" t="s">
        <v>1</v>
      </c>
      <c r="O38" s="96" t="s">
        <v>1</v>
      </c>
      <c r="P38" s="96" t="s">
        <v>1</v>
      </c>
      <c r="Q38" s="96" t="s">
        <v>1</v>
      </c>
      <c r="R38" s="96" t="s">
        <v>1</v>
      </c>
      <c r="S38" s="96" t="s">
        <v>1</v>
      </c>
      <c r="T38" s="96" t="s">
        <v>1</v>
      </c>
      <c r="U38" s="96" t="s">
        <v>1</v>
      </c>
      <c r="V38" s="96" t="s">
        <v>1</v>
      </c>
      <c r="W38" s="96" t="s">
        <v>1</v>
      </c>
      <c r="X38" s="96" t="s">
        <v>1</v>
      </c>
      <c r="Y38" s="96" t="s">
        <v>1</v>
      </c>
      <c r="Z38" s="96" t="s">
        <v>1</v>
      </c>
      <c r="AA38" s="96" t="s">
        <v>1</v>
      </c>
      <c r="AB38" s="96" t="s">
        <v>1</v>
      </c>
      <c r="AC38" s="96" t="s">
        <v>1</v>
      </c>
      <c r="AD38" s="96" t="s">
        <v>1</v>
      </c>
      <c r="AE38" s="96" t="s">
        <v>1</v>
      </c>
      <c r="AF38">
        <v>1</v>
      </c>
      <c r="AG38" t="str">
        <f t="shared" si="0"/>
        <v>LUX</v>
      </c>
      <c r="AH38" t="s">
        <v>16</v>
      </c>
      <c r="AI38" t="s">
        <v>123</v>
      </c>
    </row>
    <row r="39" spans="1:35" ht="14.4" x14ac:dyDescent="0.3">
      <c r="A39" s="96" t="s">
        <v>102</v>
      </c>
      <c r="B39" s="96" t="s">
        <v>1</v>
      </c>
      <c r="C39" s="96" t="s">
        <v>1</v>
      </c>
      <c r="D39" s="96" t="s">
        <v>1</v>
      </c>
      <c r="E39" s="96" t="s">
        <v>1</v>
      </c>
      <c r="F39" s="96" t="s">
        <v>1</v>
      </c>
      <c r="G39" s="96" t="s">
        <v>1</v>
      </c>
      <c r="H39" s="96" t="s">
        <v>1</v>
      </c>
      <c r="I39" s="96" t="s">
        <v>1</v>
      </c>
      <c r="J39" s="96" t="s">
        <v>1</v>
      </c>
      <c r="K39" s="96" t="s">
        <v>1</v>
      </c>
      <c r="L39" s="96" t="s">
        <v>1</v>
      </c>
      <c r="M39" s="96" t="s">
        <v>1</v>
      </c>
      <c r="N39" s="96" t="s">
        <v>1</v>
      </c>
      <c r="O39" s="96" t="s">
        <v>1</v>
      </c>
      <c r="P39" s="96" t="s">
        <v>1</v>
      </c>
      <c r="Q39" s="96" t="s">
        <v>1</v>
      </c>
      <c r="R39" s="96" t="s">
        <v>1</v>
      </c>
      <c r="S39" s="96" t="s">
        <v>1</v>
      </c>
      <c r="T39" s="96" t="s">
        <v>1</v>
      </c>
      <c r="U39" s="96" t="s">
        <v>1</v>
      </c>
      <c r="V39" s="96" t="s">
        <v>1</v>
      </c>
      <c r="W39" s="96" t="s">
        <v>1</v>
      </c>
      <c r="X39" s="96" t="s">
        <v>1</v>
      </c>
      <c r="Y39" s="96" t="s">
        <v>1</v>
      </c>
      <c r="Z39" s="96" t="s">
        <v>1</v>
      </c>
      <c r="AA39" s="96" t="s">
        <v>1</v>
      </c>
      <c r="AB39" s="96" t="s">
        <v>1</v>
      </c>
      <c r="AC39" s="96" t="s">
        <v>1</v>
      </c>
      <c r="AD39" s="96" t="s">
        <v>1</v>
      </c>
      <c r="AE39" s="96" t="s">
        <v>1</v>
      </c>
      <c r="AF39">
        <v>1</v>
      </c>
      <c r="AG39" t="str">
        <f t="shared" si="0"/>
        <v>MLT</v>
      </c>
      <c r="AH39" t="s">
        <v>28</v>
      </c>
      <c r="AI39" t="s">
        <v>296</v>
      </c>
    </row>
    <row r="40" spans="1:35" ht="14.4" x14ac:dyDescent="0.3">
      <c r="A40" s="96" t="s">
        <v>103</v>
      </c>
      <c r="B40" s="96" t="s">
        <v>1</v>
      </c>
      <c r="C40" s="96" t="s">
        <v>1</v>
      </c>
      <c r="D40" s="96" t="s">
        <v>1</v>
      </c>
      <c r="E40" s="96" t="s">
        <v>1</v>
      </c>
      <c r="F40" s="96" t="s">
        <v>1</v>
      </c>
      <c r="G40" s="96" t="s">
        <v>1</v>
      </c>
      <c r="H40" s="96" t="s">
        <v>1</v>
      </c>
      <c r="I40" s="96" t="s">
        <v>1</v>
      </c>
      <c r="J40" s="96" t="s">
        <v>1</v>
      </c>
      <c r="K40" s="96" t="s">
        <v>1</v>
      </c>
      <c r="L40" s="96" t="s">
        <v>1</v>
      </c>
      <c r="M40" s="96" t="s">
        <v>1</v>
      </c>
      <c r="N40" s="96" t="s">
        <v>1</v>
      </c>
      <c r="O40" s="96" t="s">
        <v>1</v>
      </c>
      <c r="P40" s="96" t="s">
        <v>1</v>
      </c>
      <c r="Q40" s="96" t="s">
        <v>1</v>
      </c>
      <c r="R40" s="96" t="s">
        <v>1</v>
      </c>
      <c r="S40" s="96" t="s">
        <v>1</v>
      </c>
      <c r="T40" s="96" t="s">
        <v>1</v>
      </c>
      <c r="U40" s="96" t="s">
        <v>1</v>
      </c>
      <c r="V40" s="96" t="s">
        <v>1</v>
      </c>
      <c r="W40" s="96" t="s">
        <v>1</v>
      </c>
      <c r="X40" s="96" t="s">
        <v>1</v>
      </c>
      <c r="Y40" s="96" t="s">
        <v>1</v>
      </c>
      <c r="Z40" s="96" t="s">
        <v>1</v>
      </c>
      <c r="AA40" s="96" t="s">
        <v>1</v>
      </c>
      <c r="AB40" s="96" t="s">
        <v>1</v>
      </c>
      <c r="AC40" s="96" t="s">
        <v>1</v>
      </c>
      <c r="AD40" s="96" t="s">
        <v>1</v>
      </c>
      <c r="AE40" s="96" t="s">
        <v>1</v>
      </c>
      <c r="AF40" t="s">
        <v>217</v>
      </c>
      <c r="AG40" t="str">
        <f t="shared" si="0"/>
        <v>MCO</v>
      </c>
      <c r="AI40" t="e">
        <v>#N/A</v>
      </c>
    </row>
    <row r="41" spans="1:35" ht="14.4" x14ac:dyDescent="0.3">
      <c r="A41" s="96" t="s">
        <v>104</v>
      </c>
      <c r="B41" s="96" t="s">
        <v>195</v>
      </c>
      <c r="C41" s="96" t="s">
        <v>195</v>
      </c>
      <c r="D41" s="96" t="s">
        <v>195</v>
      </c>
      <c r="E41" s="96" t="s">
        <v>195</v>
      </c>
      <c r="F41" s="96" t="s">
        <v>195</v>
      </c>
      <c r="G41" s="96" t="s">
        <v>195</v>
      </c>
      <c r="H41" s="96" t="s">
        <v>195</v>
      </c>
      <c r="I41" s="96" t="s">
        <v>195</v>
      </c>
      <c r="J41" s="96" t="s">
        <v>195</v>
      </c>
      <c r="K41" s="96" t="s">
        <v>195</v>
      </c>
      <c r="L41" s="96" t="s">
        <v>195</v>
      </c>
      <c r="M41" s="96" t="s">
        <v>195</v>
      </c>
      <c r="N41" s="96" t="s">
        <v>195</v>
      </c>
      <c r="O41" s="96" t="s">
        <v>195</v>
      </c>
      <c r="P41" s="96" t="s">
        <v>195</v>
      </c>
      <c r="Q41" s="96" t="s">
        <v>195</v>
      </c>
      <c r="R41" s="96" t="s">
        <v>195</v>
      </c>
      <c r="S41" s="96" t="s">
        <v>195</v>
      </c>
      <c r="T41" s="96" t="s">
        <v>195</v>
      </c>
      <c r="U41" s="96" t="s">
        <v>195</v>
      </c>
      <c r="V41" s="96" t="s">
        <v>195</v>
      </c>
      <c r="W41" s="96" t="s">
        <v>195</v>
      </c>
      <c r="X41" s="96" t="s">
        <v>195</v>
      </c>
      <c r="Y41" s="96" t="s">
        <v>195</v>
      </c>
      <c r="Z41" s="96" t="s">
        <v>195</v>
      </c>
      <c r="AA41" s="96" t="s">
        <v>195</v>
      </c>
      <c r="AB41" s="96" t="s">
        <v>195</v>
      </c>
      <c r="AC41" s="96" t="s">
        <v>195</v>
      </c>
      <c r="AD41" s="96" t="s">
        <v>195</v>
      </c>
      <c r="AE41" s="96" t="s">
        <v>195</v>
      </c>
      <c r="AF41">
        <v>1</v>
      </c>
      <c r="AG41" t="str">
        <f t="shared" si="0"/>
        <v>NLD</v>
      </c>
      <c r="AH41" t="s">
        <v>17</v>
      </c>
      <c r="AI41" t="s">
        <v>123</v>
      </c>
    </row>
    <row r="42" spans="1:35" ht="14.4" x14ac:dyDescent="0.3">
      <c r="A42" s="96" t="s">
        <v>105</v>
      </c>
      <c r="B42" s="96" t="s">
        <v>195</v>
      </c>
      <c r="C42" s="96" t="s">
        <v>195</v>
      </c>
      <c r="D42" s="96" t="s">
        <v>195</v>
      </c>
      <c r="E42" s="96" t="s">
        <v>195</v>
      </c>
      <c r="F42" s="96" t="s">
        <v>195</v>
      </c>
      <c r="G42" s="96" t="s">
        <v>195</v>
      </c>
      <c r="H42" s="96" t="s">
        <v>195</v>
      </c>
      <c r="I42" s="96" t="s">
        <v>195</v>
      </c>
      <c r="J42" s="96" t="s">
        <v>195</v>
      </c>
      <c r="K42" s="96" t="s">
        <v>195</v>
      </c>
      <c r="L42" s="96" t="s">
        <v>195</v>
      </c>
      <c r="M42" s="96" t="s">
        <v>195</v>
      </c>
      <c r="N42" s="96" t="s">
        <v>195</v>
      </c>
      <c r="O42" s="96" t="s">
        <v>195</v>
      </c>
      <c r="P42" s="96" t="s">
        <v>195</v>
      </c>
      <c r="Q42" s="96" t="s">
        <v>195</v>
      </c>
      <c r="R42" s="96" t="s">
        <v>195</v>
      </c>
      <c r="S42" s="96" t="s">
        <v>195</v>
      </c>
      <c r="T42" s="96" t="s">
        <v>195</v>
      </c>
      <c r="U42" s="96" t="s">
        <v>195</v>
      </c>
      <c r="V42" s="96" t="s">
        <v>195</v>
      </c>
      <c r="W42" s="96" t="s">
        <v>195</v>
      </c>
      <c r="X42" s="96" t="s">
        <v>195</v>
      </c>
      <c r="Y42" s="96" t="s">
        <v>195</v>
      </c>
      <c r="Z42" s="96" t="s">
        <v>195</v>
      </c>
      <c r="AA42" s="96" t="s">
        <v>195</v>
      </c>
      <c r="AB42" s="96" t="s">
        <v>195</v>
      </c>
      <c r="AC42" s="96" t="s">
        <v>195</v>
      </c>
      <c r="AD42" s="96" t="s">
        <v>195</v>
      </c>
      <c r="AE42" s="96" t="s">
        <v>195</v>
      </c>
      <c r="AF42" t="s">
        <v>217</v>
      </c>
      <c r="AG42" t="str">
        <f t="shared" ref="AG42:AG58" si="1">LEFT(A42,3)</f>
        <v>NZL</v>
      </c>
      <c r="AI42" t="e">
        <v>#N/A</v>
      </c>
    </row>
    <row r="43" spans="1:35" ht="14.4" x14ac:dyDescent="0.3">
      <c r="A43" s="96" t="s">
        <v>106</v>
      </c>
      <c r="B43" s="96" t="s">
        <v>196</v>
      </c>
      <c r="C43" s="96" t="s">
        <v>196</v>
      </c>
      <c r="D43" s="96" t="s">
        <v>196</v>
      </c>
      <c r="E43" s="96" t="s">
        <v>196</v>
      </c>
      <c r="F43" s="96" t="s">
        <v>196</v>
      </c>
      <c r="G43" s="96" t="s">
        <v>196</v>
      </c>
      <c r="H43" s="96" t="s">
        <v>196</v>
      </c>
      <c r="I43" s="96" t="s">
        <v>196</v>
      </c>
      <c r="J43" s="96" t="s">
        <v>196</v>
      </c>
      <c r="K43" s="96" t="s">
        <v>196</v>
      </c>
      <c r="L43" s="96" t="s">
        <v>196</v>
      </c>
      <c r="M43" s="96" t="s">
        <v>196</v>
      </c>
      <c r="N43" s="96" t="s">
        <v>196</v>
      </c>
      <c r="O43" s="96" t="s">
        <v>196</v>
      </c>
      <c r="P43" s="96" t="s">
        <v>196</v>
      </c>
      <c r="Q43" s="96" t="s">
        <v>196</v>
      </c>
      <c r="R43" s="96" t="s">
        <v>196</v>
      </c>
      <c r="S43" s="96" t="s">
        <v>196</v>
      </c>
      <c r="T43" s="96" t="s">
        <v>196</v>
      </c>
      <c r="U43" s="96" t="s">
        <v>196</v>
      </c>
      <c r="V43" s="96" t="s">
        <v>196</v>
      </c>
      <c r="W43" s="96" t="s">
        <v>196</v>
      </c>
      <c r="X43" s="96" t="s">
        <v>196</v>
      </c>
      <c r="Y43" s="96" t="s">
        <v>196</v>
      </c>
      <c r="Z43" s="96" t="s">
        <v>196</v>
      </c>
      <c r="AA43" s="96" t="s">
        <v>196</v>
      </c>
      <c r="AB43" s="96" t="s">
        <v>150</v>
      </c>
      <c r="AC43" s="96" t="s">
        <v>150</v>
      </c>
      <c r="AD43" s="96" t="s">
        <v>150</v>
      </c>
      <c r="AE43" s="96" t="s">
        <v>150</v>
      </c>
      <c r="AF43" t="s">
        <v>217</v>
      </c>
      <c r="AG43" t="str">
        <f t="shared" si="1"/>
        <v>NOR</v>
      </c>
      <c r="AI43" t="e">
        <v>#N/A</v>
      </c>
    </row>
    <row r="44" spans="1:35" ht="14.4" x14ac:dyDescent="0.3">
      <c r="A44" s="96" t="s">
        <v>107</v>
      </c>
      <c r="B44" s="96" t="s">
        <v>97</v>
      </c>
      <c r="C44" s="96" t="s">
        <v>97</v>
      </c>
      <c r="D44" s="96" t="s">
        <v>97</v>
      </c>
      <c r="E44" s="96" t="s">
        <v>97</v>
      </c>
      <c r="F44" s="96" t="s">
        <v>97</v>
      </c>
      <c r="G44" s="96" t="s">
        <v>97</v>
      </c>
      <c r="H44" s="96" t="s">
        <v>97</v>
      </c>
      <c r="I44" s="96" t="s">
        <v>97</v>
      </c>
      <c r="J44" s="96" t="s">
        <v>97</v>
      </c>
      <c r="K44" s="96" t="s">
        <v>97</v>
      </c>
      <c r="L44" s="96" t="s">
        <v>97</v>
      </c>
      <c r="M44" s="96" t="s">
        <v>97</v>
      </c>
      <c r="N44" s="96" t="s">
        <v>97</v>
      </c>
      <c r="O44" s="96" t="s">
        <v>97</v>
      </c>
      <c r="P44" s="96" t="s">
        <v>97</v>
      </c>
      <c r="Q44" s="96" t="s">
        <v>97</v>
      </c>
      <c r="R44" s="96" t="s">
        <v>97</v>
      </c>
      <c r="S44" s="96" t="s">
        <v>97</v>
      </c>
      <c r="T44" s="96" t="s">
        <v>97</v>
      </c>
      <c r="U44" s="96" t="s">
        <v>97</v>
      </c>
      <c r="V44" s="96" t="s">
        <v>97</v>
      </c>
      <c r="W44" s="96" t="s">
        <v>97</v>
      </c>
      <c r="X44" s="96" t="s">
        <v>97</v>
      </c>
      <c r="Y44" s="96" t="s">
        <v>97</v>
      </c>
      <c r="Z44" s="96" t="s">
        <v>97</v>
      </c>
      <c r="AA44" s="96" t="s">
        <v>97</v>
      </c>
      <c r="AB44" s="96" t="s">
        <v>97</v>
      </c>
      <c r="AC44" s="96" t="s">
        <v>97</v>
      </c>
      <c r="AD44" s="96" t="s">
        <v>97</v>
      </c>
      <c r="AE44" s="96" t="s">
        <v>97</v>
      </c>
      <c r="AF44">
        <v>1</v>
      </c>
      <c r="AG44" t="str">
        <f t="shared" si="1"/>
        <v>POL</v>
      </c>
      <c r="AH44" t="s">
        <v>29</v>
      </c>
      <c r="AI44" t="s">
        <v>127</v>
      </c>
    </row>
    <row r="45" spans="1:35" ht="14.4" x14ac:dyDescent="0.3">
      <c r="A45" s="96" t="s">
        <v>108</v>
      </c>
      <c r="B45" s="96" t="s">
        <v>1</v>
      </c>
      <c r="C45" s="96" t="s">
        <v>1</v>
      </c>
      <c r="D45" s="96" t="s">
        <v>1</v>
      </c>
      <c r="E45" s="96" t="s">
        <v>1</v>
      </c>
      <c r="F45" s="96" t="s">
        <v>1</v>
      </c>
      <c r="G45" s="96" t="s">
        <v>1</v>
      </c>
      <c r="H45" s="96" t="s">
        <v>1</v>
      </c>
      <c r="I45" s="96" t="s">
        <v>1</v>
      </c>
      <c r="J45" s="96" t="s">
        <v>1</v>
      </c>
      <c r="K45" s="96" t="s">
        <v>1</v>
      </c>
      <c r="L45" s="96" t="s">
        <v>1</v>
      </c>
      <c r="M45" s="96" t="s">
        <v>1</v>
      </c>
      <c r="N45" s="96" t="s">
        <v>1</v>
      </c>
      <c r="O45" s="96" t="s">
        <v>1</v>
      </c>
      <c r="P45" s="96" t="s">
        <v>1</v>
      </c>
      <c r="Q45" s="96" t="s">
        <v>1</v>
      </c>
      <c r="R45" s="96" t="s">
        <v>1</v>
      </c>
      <c r="S45" s="96" t="s">
        <v>1</v>
      </c>
      <c r="T45" s="96" t="s">
        <v>1</v>
      </c>
      <c r="U45" s="96" t="s">
        <v>1</v>
      </c>
      <c r="V45" s="96" t="s">
        <v>1</v>
      </c>
      <c r="W45" s="96" t="s">
        <v>1</v>
      </c>
      <c r="X45" s="96" t="s">
        <v>1</v>
      </c>
      <c r="Y45" s="96" t="s">
        <v>1</v>
      </c>
      <c r="Z45" s="96" t="s">
        <v>1</v>
      </c>
      <c r="AA45" s="96" t="s">
        <v>1</v>
      </c>
      <c r="AB45" s="96" t="s">
        <v>1</v>
      </c>
      <c r="AC45" s="96" t="s">
        <v>1</v>
      </c>
      <c r="AD45" s="96" t="s">
        <v>1</v>
      </c>
      <c r="AE45" s="96" t="s">
        <v>1</v>
      </c>
      <c r="AF45">
        <v>1</v>
      </c>
      <c r="AG45" t="str">
        <f t="shared" si="1"/>
        <v>PRT</v>
      </c>
      <c r="AH45" t="s">
        <v>18</v>
      </c>
      <c r="AI45" t="s">
        <v>296</v>
      </c>
    </row>
    <row r="46" spans="1:35" ht="14.4" x14ac:dyDescent="0.3">
      <c r="A46" s="96" t="s">
        <v>109</v>
      </c>
      <c r="B46" s="96" t="s">
        <v>135</v>
      </c>
      <c r="C46" s="96" t="s">
        <v>135</v>
      </c>
      <c r="D46" s="96" t="s">
        <v>135</v>
      </c>
      <c r="E46" s="96" t="s">
        <v>135</v>
      </c>
      <c r="F46" s="96" t="s">
        <v>135</v>
      </c>
      <c r="G46" s="96" t="s">
        <v>135</v>
      </c>
      <c r="H46" s="96" t="s">
        <v>135</v>
      </c>
      <c r="I46" s="96" t="s">
        <v>135</v>
      </c>
      <c r="J46" s="96" t="s">
        <v>135</v>
      </c>
      <c r="K46" s="96" t="s">
        <v>135</v>
      </c>
      <c r="L46" s="96" t="s">
        <v>135</v>
      </c>
      <c r="M46" s="96" t="s">
        <v>135</v>
      </c>
      <c r="N46" s="96" t="s">
        <v>135</v>
      </c>
      <c r="O46" s="96" t="s">
        <v>135</v>
      </c>
      <c r="P46" s="96" t="s">
        <v>135</v>
      </c>
      <c r="Q46" s="96" t="s">
        <v>135</v>
      </c>
      <c r="R46" s="96" t="s">
        <v>135</v>
      </c>
      <c r="S46" s="96" t="s">
        <v>135</v>
      </c>
      <c r="T46" s="96" t="s">
        <v>135</v>
      </c>
      <c r="U46" s="96" t="s">
        <v>135</v>
      </c>
      <c r="V46" s="96" t="s">
        <v>135</v>
      </c>
      <c r="W46" s="96" t="s">
        <v>135</v>
      </c>
      <c r="X46" s="96" t="s">
        <v>135</v>
      </c>
      <c r="Y46" s="96" t="s">
        <v>135</v>
      </c>
      <c r="Z46" s="96" t="s">
        <v>135</v>
      </c>
      <c r="AA46" s="96" t="s">
        <v>135</v>
      </c>
      <c r="AB46" s="96" t="s">
        <v>135</v>
      </c>
      <c r="AC46" s="96" t="s">
        <v>135</v>
      </c>
      <c r="AD46" s="96" t="s">
        <v>135</v>
      </c>
      <c r="AE46" s="96" t="s">
        <v>135</v>
      </c>
      <c r="AF46">
        <v>1</v>
      </c>
      <c r="AG46" t="str">
        <f t="shared" si="1"/>
        <v>ROU</v>
      </c>
      <c r="AH46" t="s">
        <v>19</v>
      </c>
      <c r="AI46" t="s">
        <v>127</v>
      </c>
    </row>
    <row r="47" spans="1:35" ht="14.4" x14ac:dyDescent="0.3">
      <c r="A47" s="96" t="s">
        <v>110</v>
      </c>
      <c r="B47" s="98">
        <v>3.13825703629852</v>
      </c>
      <c r="C47" s="98">
        <v>3.13825703629852</v>
      </c>
      <c r="D47" s="98">
        <v>5.62498595740787</v>
      </c>
      <c r="E47" s="98">
        <v>8.0102988938270308</v>
      </c>
      <c r="F47" s="98">
        <v>10.36797514960997</v>
      </c>
      <c r="G47" s="98">
        <v>12.148598436664731</v>
      </c>
      <c r="H47" s="98">
        <v>14.15054741337754</v>
      </c>
      <c r="I47" s="98">
        <v>15.88234736519003</v>
      </c>
      <c r="J47" s="98">
        <v>17.398434510131629</v>
      </c>
      <c r="K47" s="98">
        <v>18.823960031344139</v>
      </c>
      <c r="L47" s="98">
        <v>20.370086601510081</v>
      </c>
      <c r="M47" s="98">
        <v>21.719200649136969</v>
      </c>
      <c r="N47" s="98">
        <v>22.819123801248281</v>
      </c>
      <c r="O47" s="98">
        <v>23.978937931889959</v>
      </c>
      <c r="P47" s="98">
        <v>25.049772353107869</v>
      </c>
      <c r="Q47" s="98">
        <v>26.108684421876479</v>
      </c>
      <c r="R47" s="98">
        <v>27.10289491290429</v>
      </c>
      <c r="S47" s="98">
        <v>28.173249865702051</v>
      </c>
      <c r="T47" s="98">
        <v>29.2244885755802</v>
      </c>
      <c r="U47" s="98">
        <v>30.089551222769771</v>
      </c>
      <c r="V47" s="98">
        <v>31.354146992425971</v>
      </c>
      <c r="W47" s="98">
        <v>31.842201776331489</v>
      </c>
      <c r="X47" s="98">
        <v>32.878155090122164</v>
      </c>
      <c r="Y47" s="98">
        <v>33.974320712089323</v>
      </c>
      <c r="Z47" s="98">
        <v>34.69980853787758</v>
      </c>
      <c r="AA47" s="98">
        <v>35.4385537457159</v>
      </c>
      <c r="AB47" s="98">
        <v>37.26521833448821</v>
      </c>
      <c r="AC47" s="98">
        <v>37.855310153409341</v>
      </c>
      <c r="AD47" s="98">
        <v>38.424363057892833</v>
      </c>
      <c r="AE47" s="98">
        <v>35.710890068295029</v>
      </c>
      <c r="AF47" t="s">
        <v>217</v>
      </c>
      <c r="AG47" t="str">
        <f t="shared" si="1"/>
        <v>RUS</v>
      </c>
      <c r="AI47" t="e">
        <v>#N/A</v>
      </c>
    </row>
    <row r="48" spans="1:35" ht="14.4" x14ac:dyDescent="0.3">
      <c r="A48" s="96" t="s">
        <v>111</v>
      </c>
      <c r="B48" s="96" t="s">
        <v>1</v>
      </c>
      <c r="C48" s="96" t="s">
        <v>1</v>
      </c>
      <c r="D48" s="96" t="s">
        <v>1</v>
      </c>
      <c r="E48" s="96" t="s">
        <v>1</v>
      </c>
      <c r="F48" s="96" t="s">
        <v>1</v>
      </c>
      <c r="G48" s="96" t="s">
        <v>1</v>
      </c>
      <c r="H48" s="96" t="s">
        <v>1</v>
      </c>
      <c r="I48" s="96" t="s">
        <v>1</v>
      </c>
      <c r="J48" s="96" t="s">
        <v>1</v>
      </c>
      <c r="K48" s="96" t="s">
        <v>1</v>
      </c>
      <c r="L48" s="96" t="s">
        <v>1</v>
      </c>
      <c r="M48" s="96" t="s">
        <v>1</v>
      </c>
      <c r="N48" s="96" t="s">
        <v>1</v>
      </c>
      <c r="O48" s="96" t="s">
        <v>1</v>
      </c>
      <c r="P48" s="96" t="s">
        <v>1</v>
      </c>
      <c r="Q48" s="96" t="s">
        <v>1</v>
      </c>
      <c r="R48" s="96" t="s">
        <v>1</v>
      </c>
      <c r="S48" s="96" t="s">
        <v>1</v>
      </c>
      <c r="T48" s="96" t="s">
        <v>1</v>
      </c>
      <c r="U48" s="96" t="s">
        <v>1</v>
      </c>
      <c r="V48" s="96" t="s">
        <v>1</v>
      </c>
      <c r="W48" s="96" t="s">
        <v>1</v>
      </c>
      <c r="X48" s="96" t="s">
        <v>1</v>
      </c>
      <c r="Y48" s="96" t="s">
        <v>1</v>
      </c>
      <c r="Z48" s="96" t="s">
        <v>1</v>
      </c>
      <c r="AA48" s="96" t="s">
        <v>1</v>
      </c>
      <c r="AB48" s="96" t="s">
        <v>1</v>
      </c>
      <c r="AC48" s="96" t="s">
        <v>1</v>
      </c>
      <c r="AD48" s="96" t="s">
        <v>1</v>
      </c>
      <c r="AE48" s="96" t="s">
        <v>1</v>
      </c>
      <c r="AF48">
        <v>1</v>
      </c>
      <c r="AG48" t="str">
        <f t="shared" si="1"/>
        <v>SVK</v>
      </c>
      <c r="AH48" t="s">
        <v>20</v>
      </c>
      <c r="AI48" t="s">
        <v>127</v>
      </c>
    </row>
    <row r="49" spans="1:35" ht="14.4" x14ac:dyDescent="0.3">
      <c r="A49" s="96" t="s">
        <v>112</v>
      </c>
      <c r="B49" s="96" t="s">
        <v>1</v>
      </c>
      <c r="C49" s="96" t="s">
        <v>1</v>
      </c>
      <c r="D49" s="96" t="s">
        <v>1</v>
      </c>
      <c r="E49" s="96" t="s">
        <v>1</v>
      </c>
      <c r="F49" s="96" t="s">
        <v>1</v>
      </c>
      <c r="G49" s="96" t="s">
        <v>1</v>
      </c>
      <c r="H49" s="96" t="s">
        <v>1</v>
      </c>
      <c r="I49" s="96" t="s">
        <v>1</v>
      </c>
      <c r="J49" s="96" t="s">
        <v>1</v>
      </c>
      <c r="K49" s="96" t="s">
        <v>1</v>
      </c>
      <c r="L49" s="96" t="s">
        <v>1</v>
      </c>
      <c r="M49" s="96" t="s">
        <v>1</v>
      </c>
      <c r="N49" s="96" t="s">
        <v>1</v>
      </c>
      <c r="O49" s="96" t="s">
        <v>1</v>
      </c>
      <c r="P49" s="96" t="s">
        <v>1</v>
      </c>
      <c r="Q49" s="96" t="s">
        <v>1</v>
      </c>
      <c r="R49" s="96" t="s">
        <v>1</v>
      </c>
      <c r="S49" s="96" t="s">
        <v>1</v>
      </c>
      <c r="T49" s="96" t="s">
        <v>1</v>
      </c>
      <c r="U49" s="96" t="s">
        <v>1</v>
      </c>
      <c r="V49" s="96" t="s">
        <v>1</v>
      </c>
      <c r="W49" s="96" t="s">
        <v>1</v>
      </c>
      <c r="X49" s="96" t="s">
        <v>1</v>
      </c>
      <c r="Y49" s="96" t="s">
        <v>1</v>
      </c>
      <c r="Z49" s="96" t="s">
        <v>1</v>
      </c>
      <c r="AA49" s="96" t="s">
        <v>1</v>
      </c>
      <c r="AB49" s="96" t="s">
        <v>1</v>
      </c>
      <c r="AC49" s="96" t="s">
        <v>1</v>
      </c>
      <c r="AD49" s="96" t="s">
        <v>1</v>
      </c>
      <c r="AE49" s="96" t="s">
        <v>1</v>
      </c>
      <c r="AF49">
        <v>1</v>
      </c>
      <c r="AG49" t="str">
        <f t="shared" si="1"/>
        <v>SVN</v>
      </c>
      <c r="AH49" t="s">
        <v>21</v>
      </c>
      <c r="AI49" t="s">
        <v>127</v>
      </c>
    </row>
    <row r="50" spans="1:35" ht="14.4" x14ac:dyDescent="0.3">
      <c r="A50" s="96" t="s">
        <v>113</v>
      </c>
      <c r="B50" s="98">
        <v>2.1754682946300001E-2</v>
      </c>
      <c r="C50" s="98">
        <v>2.1754682946300001E-2</v>
      </c>
      <c r="D50" s="98">
        <v>2.1448327492339998E-2</v>
      </c>
      <c r="E50" s="98">
        <v>1.7652714981580001E-2</v>
      </c>
      <c r="F50" s="98">
        <v>1.501548945313E-2</v>
      </c>
      <c r="G50" s="98">
        <v>1.306709382575E-2</v>
      </c>
      <c r="H50" s="98">
        <v>1.5198738881110001E-2</v>
      </c>
      <c r="I50" s="98">
        <v>1.257059751234E-2</v>
      </c>
      <c r="J50" s="98">
        <v>1.3501880502730001E-2</v>
      </c>
      <c r="K50" s="98">
        <v>1.438116451014E-2</v>
      </c>
      <c r="L50" s="98">
        <v>1.3662262908070001E-2</v>
      </c>
      <c r="M50" s="98">
        <v>1.3745273332710001E-2</v>
      </c>
      <c r="N50" s="98">
        <v>1.3936980426589999E-2</v>
      </c>
      <c r="O50" s="98">
        <v>1.583212408345E-2</v>
      </c>
      <c r="P50" s="98">
        <v>1.769594305177E-2</v>
      </c>
      <c r="Q50" s="98">
        <v>1.7926806006329999E-2</v>
      </c>
      <c r="R50" s="98">
        <v>2.2922154088299999E-2</v>
      </c>
      <c r="S50" s="98">
        <v>2.750370303461E-2</v>
      </c>
      <c r="T50" s="98">
        <v>2.730479126236E-2</v>
      </c>
      <c r="U50" s="98">
        <v>2.5443478269130002E-2</v>
      </c>
      <c r="V50" s="98">
        <v>1.8380700743319999E-2</v>
      </c>
      <c r="W50" s="98">
        <v>2.0349144171370001E-2</v>
      </c>
      <c r="X50" s="98">
        <v>2.7118096118639998E-2</v>
      </c>
      <c r="Y50" s="98">
        <v>1.922678058087E-2</v>
      </c>
      <c r="Z50" s="98">
        <v>2.5728219687989998E-2</v>
      </c>
      <c r="AA50" s="98">
        <v>2.593966133565E-2</v>
      </c>
      <c r="AB50" s="98">
        <v>2.4824815670399999E-2</v>
      </c>
      <c r="AC50" s="98">
        <v>3.5396898053699999E-2</v>
      </c>
      <c r="AD50" s="98">
        <v>2.655550471241E-2</v>
      </c>
      <c r="AE50" s="98">
        <v>2.655550471241E-2</v>
      </c>
      <c r="AF50">
        <v>1</v>
      </c>
      <c r="AG50" t="str">
        <f t="shared" si="1"/>
        <v>ESP</v>
      </c>
      <c r="AH50" t="s">
        <v>22</v>
      </c>
      <c r="AI50" t="s">
        <v>296</v>
      </c>
    </row>
    <row r="51" spans="1:35" ht="14.4" x14ac:dyDescent="0.3">
      <c r="A51" s="96" t="s">
        <v>114</v>
      </c>
      <c r="B51" s="96" t="s">
        <v>192</v>
      </c>
      <c r="C51" s="96" t="s">
        <v>192</v>
      </c>
      <c r="D51" s="96" t="s">
        <v>192</v>
      </c>
      <c r="E51" s="96" t="s">
        <v>192</v>
      </c>
      <c r="F51" s="96" t="s">
        <v>192</v>
      </c>
      <c r="G51" s="96" t="s">
        <v>192</v>
      </c>
      <c r="H51" s="96" t="s">
        <v>192</v>
      </c>
      <c r="I51" s="96" t="s">
        <v>192</v>
      </c>
      <c r="J51" s="96" t="s">
        <v>192</v>
      </c>
      <c r="K51" s="96" t="s">
        <v>192</v>
      </c>
      <c r="L51" s="96" t="s">
        <v>192</v>
      </c>
      <c r="M51" s="96" t="s">
        <v>192</v>
      </c>
      <c r="N51" s="96" t="s">
        <v>192</v>
      </c>
      <c r="O51" s="96" t="s">
        <v>192</v>
      </c>
      <c r="P51" s="96" t="s">
        <v>192</v>
      </c>
      <c r="Q51" s="96" t="s">
        <v>192</v>
      </c>
      <c r="R51" s="96" t="s">
        <v>192</v>
      </c>
      <c r="S51" s="96" t="s">
        <v>192</v>
      </c>
      <c r="T51" s="96" t="s">
        <v>192</v>
      </c>
      <c r="U51" s="96" t="s">
        <v>192</v>
      </c>
      <c r="V51" s="96" t="s">
        <v>192</v>
      </c>
      <c r="W51" s="96" t="s">
        <v>192</v>
      </c>
      <c r="X51" s="96" t="s">
        <v>192</v>
      </c>
      <c r="Y51" s="96" t="s">
        <v>192</v>
      </c>
      <c r="Z51" s="96" t="s">
        <v>192</v>
      </c>
      <c r="AA51" s="96" t="s">
        <v>192</v>
      </c>
      <c r="AB51" s="96" t="s">
        <v>192</v>
      </c>
      <c r="AC51" s="96" t="s">
        <v>192</v>
      </c>
      <c r="AD51" s="96" t="s">
        <v>192</v>
      </c>
      <c r="AE51" s="96" t="s">
        <v>192</v>
      </c>
      <c r="AF51">
        <v>1</v>
      </c>
      <c r="AG51" t="str">
        <f t="shared" si="1"/>
        <v>SWE</v>
      </c>
      <c r="AH51" t="s">
        <v>23</v>
      </c>
      <c r="AI51" t="s">
        <v>213</v>
      </c>
    </row>
    <row r="52" spans="1:35" ht="14.4" x14ac:dyDescent="0.3">
      <c r="A52" s="96" t="s">
        <v>115</v>
      </c>
      <c r="B52" s="96" t="s">
        <v>122</v>
      </c>
      <c r="C52" s="96" t="s">
        <v>122</v>
      </c>
      <c r="D52" s="96" t="s">
        <v>122</v>
      </c>
      <c r="E52" s="96" t="s">
        <v>122</v>
      </c>
      <c r="F52" s="96" t="s">
        <v>122</v>
      </c>
      <c r="G52" s="96" t="s">
        <v>122</v>
      </c>
      <c r="H52" s="96" t="s">
        <v>122</v>
      </c>
      <c r="I52" s="96" t="s">
        <v>122</v>
      </c>
      <c r="J52" s="96" t="s">
        <v>122</v>
      </c>
      <c r="K52" s="96" t="s">
        <v>122</v>
      </c>
      <c r="L52" s="96" t="s">
        <v>122</v>
      </c>
      <c r="M52" s="96" t="s">
        <v>122</v>
      </c>
      <c r="N52" s="96" t="s">
        <v>122</v>
      </c>
      <c r="O52" s="96" t="s">
        <v>122</v>
      </c>
      <c r="P52" s="96" t="s">
        <v>122</v>
      </c>
      <c r="Q52" s="96" t="s">
        <v>122</v>
      </c>
      <c r="R52" s="96" t="s">
        <v>122</v>
      </c>
      <c r="S52" s="96" t="s">
        <v>122</v>
      </c>
      <c r="T52" s="96" t="s">
        <v>122</v>
      </c>
      <c r="U52" s="96" t="s">
        <v>122</v>
      </c>
      <c r="V52" s="96" t="s">
        <v>122</v>
      </c>
      <c r="W52" s="96" t="s">
        <v>122</v>
      </c>
      <c r="X52" s="96" t="s">
        <v>122</v>
      </c>
      <c r="Y52" s="96" t="s">
        <v>122</v>
      </c>
      <c r="Z52" s="96" t="s">
        <v>122</v>
      </c>
      <c r="AA52" s="96" t="s">
        <v>122</v>
      </c>
      <c r="AB52" s="96" t="s">
        <v>122</v>
      </c>
      <c r="AC52" s="96" t="s">
        <v>122</v>
      </c>
      <c r="AD52" s="96" t="s">
        <v>122</v>
      </c>
      <c r="AE52" s="96" t="s">
        <v>122</v>
      </c>
      <c r="AF52" t="s">
        <v>217</v>
      </c>
      <c r="AG52" t="str">
        <f t="shared" si="1"/>
        <v>CHE</v>
      </c>
      <c r="AI52" t="e">
        <v>#N/A</v>
      </c>
    </row>
    <row r="53" spans="1:35" ht="14.4" x14ac:dyDescent="0.3">
      <c r="A53" s="96" t="s">
        <v>116</v>
      </c>
      <c r="B53" s="96" t="s">
        <v>155</v>
      </c>
      <c r="C53" s="96" t="s">
        <v>155</v>
      </c>
      <c r="D53" s="96" t="s">
        <v>135</v>
      </c>
      <c r="E53" s="96" t="s">
        <v>135</v>
      </c>
      <c r="F53" s="96" t="s">
        <v>135</v>
      </c>
      <c r="G53" s="96" t="s">
        <v>135</v>
      </c>
      <c r="H53" s="96" t="s">
        <v>135</v>
      </c>
      <c r="I53" s="96" t="s">
        <v>135</v>
      </c>
      <c r="J53" s="96" t="s">
        <v>135</v>
      </c>
      <c r="K53" s="96" t="s">
        <v>135</v>
      </c>
      <c r="L53" s="96" t="s">
        <v>135</v>
      </c>
      <c r="M53" s="96" t="s">
        <v>135</v>
      </c>
      <c r="N53" s="96" t="s">
        <v>135</v>
      </c>
      <c r="O53" s="96" t="s">
        <v>135</v>
      </c>
      <c r="P53" s="96" t="s">
        <v>135</v>
      </c>
      <c r="Q53" s="96" t="s">
        <v>135</v>
      </c>
      <c r="R53" s="96" t="s">
        <v>135</v>
      </c>
      <c r="S53" s="96" t="s">
        <v>135</v>
      </c>
      <c r="T53" s="96" t="s">
        <v>135</v>
      </c>
      <c r="U53" s="96" t="s">
        <v>135</v>
      </c>
      <c r="V53" s="96" t="s">
        <v>135</v>
      </c>
      <c r="W53" s="96" t="s">
        <v>135</v>
      </c>
      <c r="X53" s="96" t="s">
        <v>135</v>
      </c>
      <c r="Y53" s="96" t="s">
        <v>135</v>
      </c>
      <c r="Z53" s="96" t="s">
        <v>135</v>
      </c>
      <c r="AA53" s="96" t="s">
        <v>135</v>
      </c>
      <c r="AB53" s="96" t="s">
        <v>135</v>
      </c>
      <c r="AC53" s="96" t="s">
        <v>135</v>
      </c>
      <c r="AD53" s="96" t="s">
        <v>135</v>
      </c>
      <c r="AE53" s="96" t="s">
        <v>135</v>
      </c>
      <c r="AF53" t="s">
        <v>217</v>
      </c>
      <c r="AG53" t="str">
        <f t="shared" si="1"/>
        <v>TUR</v>
      </c>
      <c r="AI53" t="e">
        <v>#N/A</v>
      </c>
    </row>
    <row r="54" spans="1:35" ht="14.4" x14ac:dyDescent="0.3">
      <c r="A54" s="96" t="s">
        <v>117</v>
      </c>
      <c r="B54" s="96" t="s">
        <v>192</v>
      </c>
      <c r="C54" s="96" t="s">
        <v>192</v>
      </c>
      <c r="D54" s="96" t="s">
        <v>192</v>
      </c>
      <c r="E54" s="96" t="s">
        <v>192</v>
      </c>
      <c r="F54" s="96" t="s">
        <v>192</v>
      </c>
      <c r="G54" s="96" t="s">
        <v>192</v>
      </c>
      <c r="H54" s="96" t="s">
        <v>192</v>
      </c>
      <c r="I54" s="96" t="s">
        <v>192</v>
      </c>
      <c r="J54" s="96" t="s">
        <v>192</v>
      </c>
      <c r="K54" s="96" t="s">
        <v>192</v>
      </c>
      <c r="L54" s="96" t="s">
        <v>192</v>
      </c>
      <c r="M54" s="96" t="s">
        <v>192</v>
      </c>
      <c r="N54" s="96" t="s">
        <v>192</v>
      </c>
      <c r="O54" s="96" t="s">
        <v>192</v>
      </c>
      <c r="P54" s="96" t="s">
        <v>192</v>
      </c>
      <c r="Q54" s="96" t="s">
        <v>192</v>
      </c>
      <c r="R54" s="96" t="s">
        <v>192</v>
      </c>
      <c r="S54" s="96" t="s">
        <v>192</v>
      </c>
      <c r="T54" s="96" t="s">
        <v>192</v>
      </c>
      <c r="U54" s="96" t="s">
        <v>192</v>
      </c>
      <c r="V54" s="96" t="s">
        <v>192</v>
      </c>
      <c r="W54" s="96" t="s">
        <v>192</v>
      </c>
      <c r="X54" s="96" t="s">
        <v>192</v>
      </c>
      <c r="Y54" s="96" t="s">
        <v>192</v>
      </c>
      <c r="Z54" s="96" t="s">
        <v>192</v>
      </c>
      <c r="AA54" s="96" t="s">
        <v>192</v>
      </c>
      <c r="AB54" s="96" t="s">
        <v>192</v>
      </c>
      <c r="AC54" s="96" t="s">
        <v>192</v>
      </c>
      <c r="AD54" s="96" t="s">
        <v>192</v>
      </c>
      <c r="AE54" s="96" t="s">
        <v>192</v>
      </c>
      <c r="AF54" t="s">
        <v>217</v>
      </c>
      <c r="AG54" t="str">
        <f t="shared" si="1"/>
        <v>UKR</v>
      </c>
      <c r="AI54" t="e">
        <v>#N/A</v>
      </c>
    </row>
    <row r="55" spans="1:35" ht="14.4" x14ac:dyDescent="0.3">
      <c r="A55" s="96" t="s">
        <v>118</v>
      </c>
      <c r="B55" s="96" t="s">
        <v>195</v>
      </c>
      <c r="C55" s="96" t="s">
        <v>195</v>
      </c>
      <c r="D55" s="96" t="s">
        <v>195</v>
      </c>
      <c r="E55" s="96" t="s">
        <v>195</v>
      </c>
      <c r="F55" s="96" t="s">
        <v>195</v>
      </c>
      <c r="G55" s="96" t="s">
        <v>195</v>
      </c>
      <c r="H55" s="96" t="s">
        <v>195</v>
      </c>
      <c r="I55" s="96" t="s">
        <v>195</v>
      </c>
      <c r="J55" s="96" t="s">
        <v>195</v>
      </c>
      <c r="K55" s="96" t="s">
        <v>195</v>
      </c>
      <c r="L55" s="96" t="s">
        <v>195</v>
      </c>
      <c r="M55" s="96" t="s">
        <v>195</v>
      </c>
      <c r="N55" s="96" t="s">
        <v>195</v>
      </c>
      <c r="O55" s="96" t="s">
        <v>195</v>
      </c>
      <c r="P55" s="96" t="s">
        <v>195</v>
      </c>
      <c r="Q55" s="96" t="s">
        <v>195</v>
      </c>
      <c r="R55" s="96" t="s">
        <v>195</v>
      </c>
      <c r="S55" s="96" t="s">
        <v>195</v>
      </c>
      <c r="T55" s="96" t="s">
        <v>195</v>
      </c>
      <c r="U55" s="96" t="s">
        <v>195</v>
      </c>
      <c r="V55" s="96" t="s">
        <v>195</v>
      </c>
      <c r="W55" s="96" t="s">
        <v>195</v>
      </c>
      <c r="X55" s="96" t="s">
        <v>195</v>
      </c>
      <c r="Y55" s="96" t="s">
        <v>195</v>
      </c>
      <c r="Z55" s="96" t="s">
        <v>195</v>
      </c>
      <c r="AA55" s="96" t="s">
        <v>195</v>
      </c>
      <c r="AB55" s="96" t="s">
        <v>195</v>
      </c>
      <c r="AC55" s="96" t="s">
        <v>195</v>
      </c>
      <c r="AD55" s="96" t="s">
        <v>195</v>
      </c>
      <c r="AE55" s="96" t="s">
        <v>195</v>
      </c>
      <c r="AF55" t="s">
        <v>217</v>
      </c>
      <c r="AG55" t="str">
        <f t="shared" si="1"/>
        <v>GBR</v>
      </c>
      <c r="AI55" t="e">
        <v>#N/A</v>
      </c>
    </row>
    <row r="56" spans="1:35" ht="14.4" x14ac:dyDescent="0.3">
      <c r="A56" s="96" t="s">
        <v>119</v>
      </c>
      <c r="B56" s="96" t="s">
        <v>195</v>
      </c>
      <c r="C56" s="96" t="s">
        <v>195</v>
      </c>
      <c r="D56" s="96" t="s">
        <v>195</v>
      </c>
      <c r="E56" s="96" t="s">
        <v>195</v>
      </c>
      <c r="F56" s="96" t="s">
        <v>195</v>
      </c>
      <c r="G56" s="96" t="s">
        <v>195</v>
      </c>
      <c r="H56" s="96" t="s">
        <v>195</v>
      </c>
      <c r="I56" s="96" t="s">
        <v>195</v>
      </c>
      <c r="J56" s="96" t="s">
        <v>195</v>
      </c>
      <c r="K56" s="96" t="s">
        <v>195</v>
      </c>
      <c r="L56" s="96" t="s">
        <v>195</v>
      </c>
      <c r="M56" s="96" t="s">
        <v>195</v>
      </c>
      <c r="N56" s="96" t="s">
        <v>195</v>
      </c>
      <c r="O56" s="96" t="s">
        <v>195</v>
      </c>
      <c r="P56" s="96" t="s">
        <v>195</v>
      </c>
      <c r="Q56" s="96" t="s">
        <v>195</v>
      </c>
      <c r="R56" s="96" t="s">
        <v>195</v>
      </c>
      <c r="S56" s="96" t="s">
        <v>195</v>
      </c>
      <c r="T56" s="96" t="s">
        <v>195</v>
      </c>
      <c r="U56" s="96" t="s">
        <v>195</v>
      </c>
      <c r="V56" s="96" t="s">
        <v>195</v>
      </c>
      <c r="W56" s="96" t="s">
        <v>195</v>
      </c>
      <c r="X56" s="96" t="s">
        <v>195</v>
      </c>
      <c r="Y56" s="96" t="s">
        <v>195</v>
      </c>
      <c r="Z56" s="96" t="s">
        <v>195</v>
      </c>
      <c r="AA56" s="96" t="s">
        <v>195</v>
      </c>
      <c r="AB56" s="96" t="s">
        <v>195</v>
      </c>
      <c r="AC56" s="96" t="s">
        <v>195</v>
      </c>
      <c r="AD56" s="96" t="s">
        <v>195</v>
      </c>
      <c r="AE56" s="96" t="s">
        <v>195</v>
      </c>
      <c r="AF56" t="s">
        <v>217</v>
      </c>
      <c r="AG56" t="str">
        <f t="shared" si="1"/>
        <v>GBK</v>
      </c>
      <c r="AI56" t="e">
        <v>#N/A</v>
      </c>
    </row>
    <row r="57" spans="1:35" ht="14.4" x14ac:dyDescent="0.3">
      <c r="A57" s="96" t="s">
        <v>120</v>
      </c>
      <c r="B57" s="98">
        <v>6586.0945824118307</v>
      </c>
      <c r="C57" s="98">
        <v>6586.0945824118307</v>
      </c>
      <c r="D57" s="98">
        <v>6506.0352664671509</v>
      </c>
      <c r="E57" s="98">
        <v>6463.5686136363702</v>
      </c>
      <c r="F57" s="98">
        <v>6527.132676463294</v>
      </c>
      <c r="G57" s="98">
        <v>6473.7724160048883</v>
      </c>
      <c r="H57" s="98">
        <v>6584.6982883380761</v>
      </c>
      <c r="I57" s="98">
        <v>3269.0627716727063</v>
      </c>
      <c r="J57" s="98">
        <v>3443.2664107129067</v>
      </c>
      <c r="K57" s="98">
        <v>3494.5321028455219</v>
      </c>
      <c r="L57" s="98">
        <v>3568.3355390139714</v>
      </c>
      <c r="M57" s="98">
        <v>3642.4029426832785</v>
      </c>
      <c r="N57" s="98">
        <v>5043.5428656546801</v>
      </c>
      <c r="O57" s="98">
        <v>4898.4050999118299</v>
      </c>
      <c r="P57" s="98">
        <v>4878.690708164856</v>
      </c>
      <c r="Q57" s="98">
        <v>5015.0942015940891</v>
      </c>
      <c r="R57" s="98">
        <v>4965.5088045513603</v>
      </c>
      <c r="S57" s="98">
        <v>11247.851005964492</v>
      </c>
      <c r="T57" s="98">
        <v>11386.987804395148</v>
      </c>
      <c r="U57" s="98">
        <v>11358.841289071768</v>
      </c>
      <c r="V57" s="98">
        <v>11381.977217168354</v>
      </c>
      <c r="W57" s="98">
        <v>11380.489275675704</v>
      </c>
      <c r="X57" s="98">
        <v>6456.9528832230617</v>
      </c>
      <c r="Y57" s="98">
        <v>6343.5957312021064</v>
      </c>
      <c r="Z57" s="98">
        <v>6301.0889565943453</v>
      </c>
      <c r="AA57" s="98">
        <v>6306.669731429999</v>
      </c>
      <c r="AB57" s="98">
        <v>6285.9115541664396</v>
      </c>
      <c r="AC57" s="98">
        <v>6264.2229777881448</v>
      </c>
      <c r="AD57" s="98">
        <v>6265.0402777881445</v>
      </c>
      <c r="AE57" s="98">
        <v>6227.2316892206127</v>
      </c>
      <c r="AF57" t="s">
        <v>217</v>
      </c>
      <c r="AG57" t="str">
        <f t="shared" si="1"/>
        <v>USA</v>
      </c>
      <c r="AI57" t="e">
        <v>#N/A</v>
      </c>
    </row>
    <row r="58" spans="1:35" x14ac:dyDescent="0.2">
      <c r="AG58" t="str">
        <f t="shared" si="1"/>
        <v/>
      </c>
    </row>
    <row r="108" spans="33:33" x14ac:dyDescent="0.2">
      <c r="AG108" s="72"/>
    </row>
    <row r="114" spans="33:33" x14ac:dyDescent="0.2">
      <c r="AG114" s="72"/>
    </row>
    <row r="115" spans="33:33" x14ac:dyDescent="0.2">
      <c r="AG115" s="72"/>
    </row>
    <row r="122" spans="33:33" x14ac:dyDescent="0.2">
      <c r="AG122" s="72"/>
    </row>
    <row r="129" spans="33:33" x14ac:dyDescent="0.2">
      <c r="AG129" s="72"/>
    </row>
    <row r="136" spans="33:33" x14ac:dyDescent="0.2">
      <c r="AG136" s="72"/>
    </row>
    <row r="143" spans="33:33" x14ac:dyDescent="0.2">
      <c r="AG143" s="7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AJ116"/>
  <sheetViews>
    <sheetView topLeftCell="B1" workbookViewId="0">
      <pane xSplit="3" ySplit="26" topLeftCell="E36" activePane="bottomRight" state="frozen"/>
      <selection activeCell="B1" sqref="B1"/>
      <selection pane="topRight" activeCell="E1" sqref="E1"/>
      <selection pane="bottomLeft" activeCell="B27" sqref="B27"/>
      <selection pane="bottomRight" activeCell="H21" sqref="H21"/>
    </sheetView>
  </sheetViews>
  <sheetFormatPr baseColWidth="10" defaultColWidth="8.69921875" defaultRowHeight="11.4" x14ac:dyDescent="0.2"/>
  <cols>
    <col min="3" max="3" width="12.09765625" bestFit="1" customWidth="1"/>
    <col min="4" max="4" width="39.19921875" customWidth="1"/>
    <col min="5" max="5" width="16.5" bestFit="1" customWidth="1"/>
    <col min="7" max="7" width="19.09765625" bestFit="1" customWidth="1"/>
    <col min="12" max="12" width="10.09765625" customWidth="1"/>
    <col min="13" max="13" width="10.59765625" bestFit="1" customWidth="1"/>
  </cols>
  <sheetData>
    <row r="1" spans="6:36" x14ac:dyDescent="0.2">
      <c r="F1" t="s">
        <v>225</v>
      </c>
    </row>
    <row r="2" spans="6:36" x14ac:dyDescent="0.2">
      <c r="H2">
        <v>1990</v>
      </c>
      <c r="I2">
        <v>2013</v>
      </c>
      <c r="J2">
        <v>2018</v>
      </c>
      <c r="K2" s="149" t="s">
        <v>234</v>
      </c>
      <c r="L2" s="149"/>
      <c r="M2" s="149"/>
    </row>
    <row r="3" spans="6:36" ht="22.8" x14ac:dyDescent="0.2">
      <c r="H3" s="101" t="s">
        <v>231</v>
      </c>
      <c r="I3" s="101" t="s">
        <v>231</v>
      </c>
      <c r="J3" s="101" t="s">
        <v>231</v>
      </c>
      <c r="K3" s="101" t="s">
        <v>231</v>
      </c>
      <c r="L3" s="102" t="s">
        <v>232</v>
      </c>
      <c r="M3" s="101" t="s">
        <v>233</v>
      </c>
    </row>
    <row r="4" spans="6:36" x14ac:dyDescent="0.2">
      <c r="F4" t="s">
        <v>228</v>
      </c>
      <c r="G4" t="s">
        <v>236</v>
      </c>
      <c r="H4" s="54">
        <f t="shared" ref="H4:J8" si="0">HLOOKUP(H$2,$F$11:$AJ$16,MATCH($F4,$F$11:$F$16,0),FALSE)</f>
        <v>-38.760854928412847</v>
      </c>
      <c r="I4" s="54">
        <f t="shared" si="0"/>
        <v>-40.867414702647281</v>
      </c>
      <c r="J4" s="54">
        <f t="shared" si="0"/>
        <v>-42.573146642472281</v>
      </c>
      <c r="K4" s="103">
        <f>J4-I4</f>
        <v>-1.7057319398250002</v>
      </c>
      <c r="L4" s="107">
        <f>K4/($J$9-$I$9)</f>
        <v>-2.7817588074604632E-2</v>
      </c>
      <c r="M4" s="107">
        <f>K4/$I$9</f>
        <v>5.2594939529285812E-3</v>
      </c>
    </row>
    <row r="5" spans="6:36" x14ac:dyDescent="0.2">
      <c r="F5" t="s">
        <v>226</v>
      </c>
      <c r="G5" t="s">
        <v>237</v>
      </c>
      <c r="H5" s="54">
        <f t="shared" si="0"/>
        <v>-3.4138451278958732</v>
      </c>
      <c r="I5" s="54">
        <f t="shared" si="0"/>
        <v>-10.924380933946255</v>
      </c>
      <c r="J5" s="54">
        <f t="shared" si="0"/>
        <v>-9.68708362963811</v>
      </c>
      <c r="K5" s="103">
        <f t="shared" ref="K5:K9" si="1">J5-I5</f>
        <v>1.2372973043081448</v>
      </c>
      <c r="L5" s="107">
        <f t="shared" ref="L5:L9" si="2">K5/($J$9-$I$9)</f>
        <v>2.0178215541062035E-2</v>
      </c>
      <c r="M5" s="107">
        <f t="shared" ref="M5:M9" si="3">K5/$I$9</f>
        <v>-3.815111588196658E-3</v>
      </c>
    </row>
    <row r="6" spans="6:36" x14ac:dyDescent="0.2">
      <c r="F6" t="s">
        <v>227</v>
      </c>
      <c r="G6" t="s">
        <v>238</v>
      </c>
      <c r="H6" s="54">
        <f t="shared" si="0"/>
        <v>0.66479876011234407</v>
      </c>
      <c r="I6" s="54">
        <f t="shared" si="0"/>
        <v>-2.5490207399831091</v>
      </c>
      <c r="J6" s="54">
        <f t="shared" si="0"/>
        <v>-3.061723616024377</v>
      </c>
      <c r="K6" s="103">
        <f t="shared" si="1"/>
        <v>-0.51270287604126796</v>
      </c>
      <c r="L6" s="107">
        <f t="shared" si="2"/>
        <v>-8.3613122773818147E-3</v>
      </c>
      <c r="M6" s="107">
        <f t="shared" si="3"/>
        <v>1.5808800979975756E-3</v>
      </c>
    </row>
    <row r="7" spans="6:36" x14ac:dyDescent="0.2">
      <c r="F7" t="s">
        <v>229</v>
      </c>
      <c r="G7" t="s">
        <v>235</v>
      </c>
      <c r="H7" s="54">
        <f t="shared" si="0"/>
        <v>107.32430655294461</v>
      </c>
      <c r="I7" s="54">
        <f t="shared" si="0"/>
        <v>95.178613022614172</v>
      </c>
      <c r="J7" s="54">
        <f t="shared" si="0"/>
        <v>92.656461427094001</v>
      </c>
      <c r="K7" s="103">
        <f t="shared" si="1"/>
        <v>-2.522151595520171</v>
      </c>
      <c r="L7" s="107">
        <f t="shared" si="2"/>
        <v>-4.11320046883129E-2</v>
      </c>
      <c r="M7" s="107">
        <f t="shared" si="3"/>
        <v>7.7768615075405473E-3</v>
      </c>
    </row>
    <row r="8" spans="6:36" x14ac:dyDescent="0.2">
      <c r="F8" t="s">
        <v>197</v>
      </c>
      <c r="G8" t="s">
        <v>197</v>
      </c>
      <c r="H8" s="54">
        <f t="shared" si="0"/>
        <v>65.81440525674823</v>
      </c>
      <c r="I8" s="54">
        <f t="shared" si="0"/>
        <v>40.837796646037532</v>
      </c>
      <c r="J8" s="54">
        <f t="shared" si="0"/>
        <v>37.33450753895923</v>
      </c>
      <c r="K8" s="103">
        <f t="shared" si="1"/>
        <v>-3.5032891070783023</v>
      </c>
      <c r="L8" s="107">
        <f t="shared" si="2"/>
        <v>-5.7132689499237443E-2</v>
      </c>
      <c r="M8" s="107">
        <f t="shared" si="3"/>
        <v>1.0802123970270071E-2</v>
      </c>
    </row>
    <row r="9" spans="6:36" x14ac:dyDescent="0.2">
      <c r="G9" t="s">
        <v>239</v>
      </c>
      <c r="H9" s="54">
        <f>(H22-H23)/1000</f>
        <v>-255.03769999999997</v>
      </c>
      <c r="I9" s="54">
        <f t="shared" ref="I9:J9" si="4">(I22-I23)/1000</f>
        <v>-324.31483999999995</v>
      </c>
      <c r="J9" s="54">
        <f t="shared" si="4"/>
        <v>-262.99637000000001</v>
      </c>
      <c r="K9" s="103">
        <f t="shared" si="1"/>
        <v>61.318469999999934</v>
      </c>
      <c r="L9" s="104">
        <f t="shared" si="2"/>
        <v>1</v>
      </c>
      <c r="M9" s="107">
        <f t="shared" si="3"/>
        <v>-0.18907081156076591</v>
      </c>
    </row>
    <row r="11" spans="6:36" x14ac:dyDescent="0.2">
      <c r="H11">
        <v>1990</v>
      </c>
      <c r="I11">
        <v>1991</v>
      </c>
      <c r="J11">
        <v>1992</v>
      </c>
      <c r="K11">
        <v>1993</v>
      </c>
      <c r="L11">
        <v>1994</v>
      </c>
      <c r="M11">
        <v>1995</v>
      </c>
      <c r="N11">
        <v>1996</v>
      </c>
      <c r="O11">
        <v>1997</v>
      </c>
      <c r="P11">
        <v>1998</v>
      </c>
      <c r="Q11">
        <v>1999</v>
      </c>
      <c r="R11">
        <v>2000</v>
      </c>
      <c r="S11">
        <v>2001</v>
      </c>
      <c r="T11">
        <v>2002</v>
      </c>
      <c r="U11">
        <v>2003</v>
      </c>
      <c r="V11">
        <v>2004</v>
      </c>
      <c r="W11">
        <v>2005</v>
      </c>
      <c r="X11">
        <v>2006</v>
      </c>
      <c r="Y11">
        <v>2007</v>
      </c>
      <c r="Z11">
        <v>2008</v>
      </c>
      <c r="AA11">
        <v>2009</v>
      </c>
      <c r="AB11">
        <v>2010</v>
      </c>
      <c r="AC11">
        <v>2011</v>
      </c>
      <c r="AD11">
        <v>2012</v>
      </c>
      <c r="AE11">
        <v>2013</v>
      </c>
      <c r="AF11">
        <v>2014</v>
      </c>
      <c r="AG11">
        <v>2015</v>
      </c>
      <c r="AH11">
        <v>2016</v>
      </c>
      <c r="AI11">
        <v>2017</v>
      </c>
      <c r="AJ11">
        <v>2018</v>
      </c>
    </row>
    <row r="12" spans="6:36" x14ac:dyDescent="0.2">
      <c r="F12" t="s">
        <v>228</v>
      </c>
      <c r="H12" s="3">
        <f>'NCSC FLFL Min soils'!C102</f>
        <v>-38.760854928412847</v>
      </c>
      <c r="I12" s="3">
        <f>'NCSC FLFL Min soils'!D102</f>
        <v>-38.14060668151231</v>
      </c>
      <c r="J12" s="3">
        <f>'NCSC FLFL Min soils'!E102</f>
        <v>-38.078550928997416</v>
      </c>
      <c r="K12" s="3">
        <f>'NCSC FLFL Min soils'!F102</f>
        <v>-38.072528757825516</v>
      </c>
      <c r="L12" s="3">
        <f>'NCSC FLFL Min soils'!G102</f>
        <v>-38.749527915943695</v>
      </c>
      <c r="M12" s="3">
        <f>'NCSC FLFL Min soils'!H102</f>
        <v>-39.474977489390994</v>
      </c>
      <c r="N12" s="3">
        <f>'NCSC FLFL Min soils'!I102</f>
        <v>-40.219602760967639</v>
      </c>
      <c r="O12" s="3">
        <f>'NCSC FLFL Min soils'!J102</f>
        <v>-40.17288976590379</v>
      </c>
      <c r="P12" s="3">
        <f>'NCSC FLFL Min soils'!K102</f>
        <v>-40.230408051978003</v>
      </c>
      <c r="Q12" s="3">
        <f>'NCSC FLFL Min soils'!L102</f>
        <v>-40.167407532740498</v>
      </c>
      <c r="R12" s="3">
        <f>'NCSC FLFL Min soils'!M102</f>
        <v>-39.692946743707502</v>
      </c>
      <c r="S12" s="3">
        <f>'NCSC FLFL Min soils'!N102</f>
        <v>-38.847232459806939</v>
      </c>
      <c r="T12" s="3">
        <f>'NCSC FLFL Min soils'!O102</f>
        <v>-38.353621508291269</v>
      </c>
      <c r="U12" s="3">
        <f>'NCSC FLFL Min soils'!P102</f>
        <v>-39.049758828682833</v>
      </c>
      <c r="V12" s="3">
        <f>'NCSC FLFL Min soils'!Q102</f>
        <v>-39.61265830918493</v>
      </c>
      <c r="W12" s="3">
        <f>'NCSC FLFL Min soils'!R102</f>
        <v>-39.198977543269621</v>
      </c>
      <c r="X12" s="3">
        <f>'NCSC FLFL Min soils'!S102</f>
        <v>-38.794217687946684</v>
      </c>
      <c r="Y12" s="3">
        <f>'NCSC FLFL Min soils'!T102</f>
        <v>-37.587946409857167</v>
      </c>
      <c r="Z12" s="3">
        <f>'NCSC FLFL Min soils'!U102</f>
        <v>-38.087939836582265</v>
      </c>
      <c r="AA12" s="3">
        <f>'NCSC FLFL Min soils'!V102</f>
        <v>-38.365927403835656</v>
      </c>
      <c r="AB12" s="3">
        <f>'NCSC FLFL Min soils'!W102</f>
        <v>-38.547908361210723</v>
      </c>
      <c r="AC12" s="3">
        <f>'NCSC FLFL Min soils'!X102</f>
        <v>-38.796782140336049</v>
      </c>
      <c r="AD12" s="3">
        <f>'NCSC FLFL Min soils'!Y102</f>
        <v>-40.117215016217948</v>
      </c>
      <c r="AE12" s="3">
        <f>'NCSC FLFL Min soils'!Z102</f>
        <v>-40.867414702647281</v>
      </c>
      <c r="AF12" s="3">
        <f>'NCSC FLFL Min soils'!AA102</f>
        <v>-42.07299441833004</v>
      </c>
      <c r="AG12" s="3">
        <f>'NCSC FLFL Min soils'!AB102</f>
        <v>-42.40917778703205</v>
      </c>
      <c r="AH12" s="3">
        <f>'NCSC FLFL Min soils'!AC102</f>
        <v>-42.299569388671301</v>
      </c>
      <c r="AI12" s="3">
        <f>'NCSC FLFL Min soils'!AD102</f>
        <v>-42.230104071743966</v>
      </c>
      <c r="AJ12" s="3">
        <f>'NCSC FLFL Min soils'!AE102</f>
        <v>-42.573146642472281</v>
      </c>
    </row>
    <row r="13" spans="6:36" x14ac:dyDescent="0.2">
      <c r="F13" t="s">
        <v>226</v>
      </c>
      <c r="H13" s="3">
        <f>'NCSC CLCL Min soils'!C99</f>
        <v>-3.4138451278958732</v>
      </c>
      <c r="I13" s="3">
        <f>'NCSC CLCL Min soils'!D99</f>
        <v>-5.0350063993870258</v>
      </c>
      <c r="J13" s="3">
        <f>'NCSC CLCL Min soils'!E99</f>
        <v>-4.5523842624353872</v>
      </c>
      <c r="K13" s="3">
        <f>'NCSC CLCL Min soils'!F99</f>
        <v>-6.4310323988315359</v>
      </c>
      <c r="L13" s="3">
        <f>'NCSC CLCL Min soils'!G99</f>
        <v>-6.2371948574832148</v>
      </c>
      <c r="M13" s="3">
        <f>'NCSC CLCL Min soils'!H99</f>
        <v>-6.120128061719468</v>
      </c>
      <c r="N13" s="3">
        <f>'NCSC CLCL Min soils'!I99</f>
        <v>-5.9902031559022841</v>
      </c>
      <c r="O13" s="3">
        <f>'NCSC CLCL Min soils'!J99</f>
        <v>-5.7057913794975406</v>
      </c>
      <c r="P13" s="3">
        <f>'NCSC CLCL Min soils'!K99</f>
        <v>-6.5149551856991197</v>
      </c>
      <c r="Q13" s="3">
        <f>'NCSC CLCL Min soils'!L99</f>
        <v>-6.6405427012110128</v>
      </c>
      <c r="R13" s="3">
        <f>'NCSC CLCL Min soils'!M99</f>
        <v>-7.4659962660547334</v>
      </c>
      <c r="S13" s="3">
        <f>'NCSC CLCL Min soils'!N99</f>
        <v>-9.502688034664537</v>
      </c>
      <c r="T13" s="3">
        <f>'NCSC CLCL Min soils'!O99</f>
        <v>-9.0277715412450306</v>
      </c>
      <c r="U13" s="3">
        <f>'NCSC CLCL Min soils'!P99</f>
        <v>-9.6049223325410864</v>
      </c>
      <c r="V13" s="3">
        <f>'NCSC CLCL Min soils'!Q99</f>
        <v>-10.174979047784593</v>
      </c>
      <c r="W13" s="3">
        <f>'NCSC CLCL Min soils'!R99</f>
        <v>-11.851858438394732</v>
      </c>
      <c r="X13" s="3">
        <f>'NCSC CLCL Min soils'!S99</f>
        <v>-12.223486650089587</v>
      </c>
      <c r="Y13" s="3">
        <f>'NCSC CLCL Min soils'!T99</f>
        <v>-12.126727912745267</v>
      </c>
      <c r="Z13" s="3">
        <f>'NCSC CLCL Min soils'!U99</f>
        <v>-12.223387032633944</v>
      </c>
      <c r="AA13" s="3">
        <f>'NCSC CLCL Min soils'!V99</f>
        <v>-13.801674830453013</v>
      </c>
      <c r="AB13" s="3">
        <f>'NCSC CLCL Min soils'!W99</f>
        <v>-13.159235582283181</v>
      </c>
      <c r="AC13" s="3">
        <f>'NCSC CLCL Min soils'!X99</f>
        <v>-12.209458909445225</v>
      </c>
      <c r="AD13" s="3">
        <f>'NCSC CLCL Min soils'!Y99</f>
        <v>-11.108993320538755</v>
      </c>
      <c r="AE13" s="3">
        <f>'NCSC CLCL Min soils'!Z99</f>
        <v>-10.924380933946255</v>
      </c>
      <c r="AF13" s="3">
        <f>'NCSC CLCL Min soils'!AA99</f>
        <v>-10.900220463567241</v>
      </c>
      <c r="AG13" s="3">
        <f>'NCSC CLCL Min soils'!AB99</f>
        <v>-12.19019896621047</v>
      </c>
      <c r="AH13" s="3">
        <f>'NCSC CLCL Min soils'!AC99</f>
        <v>-11.344999955740672</v>
      </c>
      <c r="AI13" s="3">
        <f>'NCSC CLCL Min soils'!AD99</f>
        <v>-11.343539868595984</v>
      </c>
      <c r="AJ13" s="3">
        <f>'NCSC CLCL Min soils'!AE99</f>
        <v>-9.68708362963811</v>
      </c>
    </row>
    <row r="14" spans="6:36" x14ac:dyDescent="0.2">
      <c r="F14" t="s">
        <v>227</v>
      </c>
      <c r="H14" s="3">
        <f>'NCSC GLGL Min soils'!C102</f>
        <v>0.66479876011234407</v>
      </c>
      <c r="I14" s="3">
        <f>'NCSC GLGL Min soils'!D102</f>
        <v>0.62710919431351764</v>
      </c>
      <c r="J14" s="3">
        <f>'NCSC GLGL Min soils'!E102</f>
        <v>-0.26138264448899906</v>
      </c>
      <c r="K14" s="3">
        <f>'NCSC GLGL Min soils'!F102</f>
        <v>-0.55897212773498683</v>
      </c>
      <c r="L14" s="3">
        <f>'NCSC GLGL Min soils'!G102</f>
        <v>-0.81049919514557267</v>
      </c>
      <c r="M14" s="3">
        <f>'NCSC GLGL Min soils'!H102</f>
        <v>-0.7729642228531366</v>
      </c>
      <c r="N14" s="3">
        <f>'NCSC GLGL Min soils'!I102</f>
        <v>-1.1193469713372211</v>
      </c>
      <c r="O14" s="3">
        <f>'NCSC GLGL Min soils'!J102</f>
        <v>-0.97998193590047578</v>
      </c>
      <c r="P14" s="3">
        <f>'NCSC GLGL Min soils'!K102</f>
        <v>-1.1724455208255105</v>
      </c>
      <c r="Q14" s="3">
        <f>'NCSC GLGL Min soils'!L102</f>
        <v>-1.3181915661381589</v>
      </c>
      <c r="R14" s="3">
        <f>'NCSC GLGL Min soils'!M102</f>
        <v>-1.8142753606780102</v>
      </c>
      <c r="S14" s="3">
        <f>'NCSC GLGL Min soils'!N102</f>
        <v>-2.1741465220640102</v>
      </c>
      <c r="T14" s="3">
        <f>'NCSC GLGL Min soils'!O102</f>
        <v>-1.9017801741769347</v>
      </c>
      <c r="U14" s="3">
        <f>'NCSC GLGL Min soils'!P102</f>
        <v>-2.0771891087829908</v>
      </c>
      <c r="V14" s="3">
        <f>'NCSC GLGL Min soils'!Q102</f>
        <v>-2.5466408208956492</v>
      </c>
      <c r="W14" s="3">
        <f>'NCSC GLGL Min soils'!R102</f>
        <v>-2.6374507285788913</v>
      </c>
      <c r="X14" s="3">
        <f>'NCSC GLGL Min soils'!S102</f>
        <v>-2.8258856016894942</v>
      </c>
      <c r="Y14" s="3">
        <f>'NCSC GLGL Min soils'!T102</f>
        <v>-2.6418279953879185</v>
      </c>
      <c r="Z14" s="3">
        <f>'NCSC GLGL Min soils'!U102</f>
        <v>-2.5256362852140897</v>
      </c>
      <c r="AA14" s="3">
        <f>'NCSC GLGL Min soils'!V102</f>
        <v>-2.9460112240819201</v>
      </c>
      <c r="AB14" s="3">
        <f>'NCSC GLGL Min soils'!W102</f>
        <v>-3.779624408148555</v>
      </c>
      <c r="AC14" s="3">
        <f>'NCSC GLGL Min soils'!X102</f>
        <v>-3.3223071635073684</v>
      </c>
      <c r="AD14" s="3">
        <f>'NCSC GLGL Min soils'!Y102</f>
        <v>-2.6694616920699703</v>
      </c>
      <c r="AE14" s="3">
        <f>'NCSC GLGL Min soils'!Z102</f>
        <v>-2.5490207399831091</v>
      </c>
      <c r="AF14" s="3">
        <f>'NCSC GLGL Min soils'!AA102</f>
        <v>-3.1170478441414078</v>
      </c>
      <c r="AG14" s="3">
        <f>'NCSC GLGL Min soils'!AB102</f>
        <v>-2.771164382572731</v>
      </c>
      <c r="AH14" s="3">
        <f>'NCSC GLGL Min soils'!AC102</f>
        <v>-3.0391471981146427</v>
      </c>
      <c r="AI14" s="3">
        <f>'NCSC GLGL Min soils'!AD102</f>
        <v>-2.9684275016411266</v>
      </c>
      <c r="AJ14" s="3">
        <f>'NCSC GLGL Min soils'!AE102</f>
        <v>-3.061723616024377</v>
      </c>
    </row>
    <row r="15" spans="6:36" x14ac:dyDescent="0.2">
      <c r="F15" t="s">
        <v>229</v>
      </c>
      <c r="H15" s="3">
        <f>Wetlands!C147</f>
        <v>107.32430655294461</v>
      </c>
      <c r="I15" s="3">
        <f>Wetlands!D147</f>
        <v>107.29037538539441</v>
      </c>
      <c r="J15" s="3">
        <f>Wetlands!E147</f>
        <v>107.37230684617532</v>
      </c>
      <c r="K15" s="3">
        <f>Wetlands!F147</f>
        <v>105.64053855886063</v>
      </c>
      <c r="L15" s="3">
        <f>Wetlands!G147</f>
        <v>105.87127334401217</v>
      </c>
      <c r="M15" s="3">
        <f>Wetlands!H147</f>
        <v>104.59544737097808</v>
      </c>
      <c r="N15" s="3">
        <f>Wetlands!I147</f>
        <v>104.05863818449802</v>
      </c>
      <c r="O15" s="3">
        <f>Wetlands!J147</f>
        <v>103.59886659224489</v>
      </c>
      <c r="P15" s="3">
        <f>Wetlands!K147</f>
        <v>101.44754634526922</v>
      </c>
      <c r="Q15" s="3">
        <f>Wetlands!L147</f>
        <v>102.87965593220747</v>
      </c>
      <c r="R15" s="3">
        <f>Wetlands!M147</f>
        <v>102.48742905665051</v>
      </c>
      <c r="S15" s="3">
        <f>Wetlands!N147</f>
        <v>102.4461332928793</v>
      </c>
      <c r="T15" s="3">
        <f>Wetlands!O147</f>
        <v>102.99402681197645</v>
      </c>
      <c r="U15" s="3">
        <f>Wetlands!P147</f>
        <v>101.20130722884053</v>
      </c>
      <c r="V15" s="3">
        <f>Wetlands!Q147</f>
        <v>100.5950776527967</v>
      </c>
      <c r="W15" s="3">
        <f>Wetlands!R147</f>
        <v>101.46446997057578</v>
      </c>
      <c r="X15" s="3">
        <f>Wetlands!S147</f>
        <v>101.59628713705186</v>
      </c>
      <c r="Y15" s="3">
        <f>Wetlands!T147</f>
        <v>99.300040685262587</v>
      </c>
      <c r="Z15" s="3">
        <f>Wetlands!U147</f>
        <v>98.539270890331849</v>
      </c>
      <c r="AA15" s="3">
        <f>Wetlands!V147</f>
        <v>98.439328097061491</v>
      </c>
      <c r="AB15" s="3">
        <f>Wetlands!W147</f>
        <v>96.898933039960994</v>
      </c>
      <c r="AC15" s="3">
        <f>Wetlands!X147</f>
        <v>96.567493554951639</v>
      </c>
      <c r="AD15" s="3">
        <f>Wetlands!Y147</f>
        <v>94.405685014792937</v>
      </c>
      <c r="AE15" s="3">
        <f>Wetlands!Z147</f>
        <v>95.178613022614172</v>
      </c>
      <c r="AF15" s="3">
        <f>Wetlands!AA147</f>
        <v>94.498550175581187</v>
      </c>
      <c r="AG15" s="3">
        <f>Wetlands!AB147</f>
        <v>94.366754759612562</v>
      </c>
      <c r="AH15" s="3">
        <f>Wetlands!AC147</f>
        <v>93.245802603779509</v>
      </c>
      <c r="AI15" s="3">
        <f>Wetlands!AD147</f>
        <v>93.067822105052699</v>
      </c>
      <c r="AJ15" s="3">
        <f>Wetlands!AE147</f>
        <v>92.656461427094001</v>
      </c>
    </row>
    <row r="16" spans="6:36" x14ac:dyDescent="0.2">
      <c r="F16" t="s">
        <v>197</v>
      </c>
      <c r="H16" s="3">
        <f>SUM(H12:H15)</f>
        <v>65.81440525674823</v>
      </c>
      <c r="I16" s="3">
        <f t="shared" ref="I16:AJ16" si="5">SUM(I12:I15)</f>
        <v>64.741871498808592</v>
      </c>
      <c r="J16" s="3">
        <f t="shared" si="5"/>
        <v>64.479989010253519</v>
      </c>
      <c r="K16" s="3">
        <f t="shared" si="5"/>
        <v>60.578005274468588</v>
      </c>
      <c r="L16" s="3">
        <f t="shared" si="5"/>
        <v>60.07405137543968</v>
      </c>
      <c r="M16" s="3">
        <f t="shared" si="5"/>
        <v>58.227377597014481</v>
      </c>
      <c r="N16" s="3">
        <f t="shared" si="5"/>
        <v>56.729485296290875</v>
      </c>
      <c r="O16" s="3">
        <f t="shared" si="5"/>
        <v>56.740203510943083</v>
      </c>
      <c r="P16" s="3">
        <f t="shared" si="5"/>
        <v>53.529737586766579</v>
      </c>
      <c r="Q16" s="3">
        <f t="shared" si="5"/>
        <v>54.7535141321178</v>
      </c>
      <c r="R16" s="3">
        <f t="shared" si="5"/>
        <v>53.514210686210269</v>
      </c>
      <c r="S16" s="3">
        <f t="shared" si="5"/>
        <v>51.922066276343813</v>
      </c>
      <c r="T16" s="3">
        <f t="shared" si="5"/>
        <v>53.71085358826322</v>
      </c>
      <c r="U16" s="3">
        <f t="shared" si="5"/>
        <v>50.469436958833626</v>
      </c>
      <c r="V16" s="3">
        <f t="shared" si="5"/>
        <v>48.260799474931531</v>
      </c>
      <c r="W16" s="3">
        <f t="shared" si="5"/>
        <v>47.776183260332537</v>
      </c>
      <c r="X16" s="3">
        <f t="shared" si="5"/>
        <v>47.7526971973261</v>
      </c>
      <c r="Y16" s="3">
        <f t="shared" si="5"/>
        <v>46.943538367272232</v>
      </c>
      <c r="Z16" s="3">
        <f t="shared" si="5"/>
        <v>45.702307735901549</v>
      </c>
      <c r="AA16" s="3">
        <f t="shared" si="5"/>
        <v>43.325714638690904</v>
      </c>
      <c r="AB16" s="3">
        <f t="shared" si="5"/>
        <v>41.412164688318533</v>
      </c>
      <c r="AC16" s="3">
        <f t="shared" si="5"/>
        <v>42.238945341662998</v>
      </c>
      <c r="AD16" s="3">
        <f t="shared" si="5"/>
        <v>40.510014985966265</v>
      </c>
      <c r="AE16" s="3">
        <f t="shared" si="5"/>
        <v>40.837796646037532</v>
      </c>
      <c r="AF16" s="3">
        <f t="shared" si="5"/>
        <v>38.408287449542499</v>
      </c>
      <c r="AG16" s="3">
        <f t="shared" si="5"/>
        <v>36.99621362379731</v>
      </c>
      <c r="AH16" s="3">
        <f t="shared" si="5"/>
        <v>36.562086061252892</v>
      </c>
      <c r="AI16" s="3">
        <f t="shared" si="5"/>
        <v>36.525750663071626</v>
      </c>
      <c r="AJ16" s="3">
        <f t="shared" si="5"/>
        <v>37.33450753895923</v>
      </c>
    </row>
    <row r="20" spans="4:33" x14ac:dyDescent="0.2">
      <c r="F20" t="s">
        <v>239</v>
      </c>
    </row>
    <row r="21" spans="4:33" x14ac:dyDescent="0.2">
      <c r="F21" t="s">
        <v>240</v>
      </c>
      <c r="H21">
        <v>1990</v>
      </c>
      <c r="I21">
        <v>2013</v>
      </c>
      <c r="J21">
        <v>2018</v>
      </c>
    </row>
    <row r="22" spans="4:33" x14ac:dyDescent="0.2">
      <c r="F22" s="105" t="s">
        <v>241</v>
      </c>
      <c r="G22" s="105" t="s">
        <v>242</v>
      </c>
      <c r="H22" s="106">
        <v>-254905.24</v>
      </c>
      <c r="I22" s="106">
        <v>-333665.55</v>
      </c>
      <c r="J22" s="106">
        <v>-272964.37</v>
      </c>
    </row>
    <row r="23" spans="4:33" x14ac:dyDescent="0.2">
      <c r="F23" s="105" t="s">
        <v>243</v>
      </c>
      <c r="G23" s="105" t="s">
        <v>242</v>
      </c>
      <c r="H23" s="106">
        <v>132.46</v>
      </c>
      <c r="I23" s="106">
        <v>-9350.7099999999991</v>
      </c>
      <c r="J23" s="106">
        <v>-9968</v>
      </c>
    </row>
    <row r="25" spans="4:33" x14ac:dyDescent="0.2">
      <c r="D25" t="s">
        <v>281</v>
      </c>
    </row>
    <row r="26" spans="4:33" x14ac:dyDescent="0.2">
      <c r="D26" t="s">
        <v>279</v>
      </c>
      <c r="E26">
        <v>1990</v>
      </c>
      <c r="F26">
        <v>1991</v>
      </c>
      <c r="G26">
        <v>1992</v>
      </c>
      <c r="H26">
        <v>1993</v>
      </c>
      <c r="I26">
        <v>1994</v>
      </c>
      <c r="J26">
        <v>1995</v>
      </c>
      <c r="K26">
        <v>1996</v>
      </c>
      <c r="L26">
        <v>1997</v>
      </c>
      <c r="M26">
        <v>1998</v>
      </c>
      <c r="N26">
        <v>1999</v>
      </c>
      <c r="O26">
        <v>2000</v>
      </c>
      <c r="P26">
        <v>2001</v>
      </c>
      <c r="Q26">
        <v>2002</v>
      </c>
      <c r="R26">
        <v>2003</v>
      </c>
      <c r="S26">
        <v>2004</v>
      </c>
      <c r="T26">
        <v>2005</v>
      </c>
      <c r="U26">
        <v>2006</v>
      </c>
      <c r="V26">
        <v>2007</v>
      </c>
      <c r="W26">
        <v>2008</v>
      </c>
      <c r="X26">
        <v>2009</v>
      </c>
      <c r="Y26">
        <v>2010</v>
      </c>
      <c r="Z26">
        <v>2011</v>
      </c>
      <c r="AA26">
        <v>2012</v>
      </c>
      <c r="AB26">
        <v>2013</v>
      </c>
      <c r="AC26">
        <v>2014</v>
      </c>
      <c r="AD26">
        <v>2015</v>
      </c>
      <c r="AE26">
        <v>2016</v>
      </c>
      <c r="AF26">
        <v>2017</v>
      </c>
      <c r="AG26">
        <v>2018</v>
      </c>
    </row>
    <row r="27" spans="4:33" x14ac:dyDescent="0.2">
      <c r="D27" t="s">
        <v>280</v>
      </c>
      <c r="E27" s="54">
        <f>-(E100-E103)*0.00367</f>
        <v>-293.23466863936557</v>
      </c>
      <c r="F27" s="54">
        <f t="shared" ref="F27:AG27" si="6">-(F100-F103)*0.00367</f>
        <v>-379.60579637645566</v>
      </c>
      <c r="G27" s="54">
        <f t="shared" si="6"/>
        <v>-353.59443758369656</v>
      </c>
      <c r="H27" s="54">
        <f t="shared" si="6"/>
        <v>-351.67857138473283</v>
      </c>
      <c r="I27" s="54">
        <f t="shared" si="6"/>
        <v>-338.64332766025802</v>
      </c>
      <c r="J27" s="54">
        <f t="shared" si="6"/>
        <v>-358.81334751566669</v>
      </c>
      <c r="K27" s="54">
        <f t="shared" si="6"/>
        <v>-374.74601304228742</v>
      </c>
      <c r="L27" s="54">
        <f t="shared" si="6"/>
        <v>-365.24452550129138</v>
      </c>
      <c r="M27" s="54">
        <f t="shared" si="6"/>
        <v>-377.1187732520898</v>
      </c>
      <c r="N27" s="54">
        <f t="shared" si="6"/>
        <v>-310.95686468318576</v>
      </c>
      <c r="O27" s="54">
        <f t="shared" si="6"/>
        <v>-343.92303461882642</v>
      </c>
      <c r="P27" s="54">
        <f t="shared" si="6"/>
        <v>-362.06476031056241</v>
      </c>
      <c r="Q27" s="54">
        <f t="shared" si="6"/>
        <v>-338.97223794757605</v>
      </c>
      <c r="R27" s="54">
        <f t="shared" si="6"/>
        <v>-319.78431790482279</v>
      </c>
      <c r="S27" s="54">
        <f t="shared" si="6"/>
        <v>-330.45749210454545</v>
      </c>
      <c r="T27" s="54">
        <f t="shared" si="6"/>
        <v>-326.42753247557096</v>
      </c>
      <c r="U27" s="54">
        <f t="shared" si="6"/>
        <v>-328.78006471002527</v>
      </c>
      <c r="V27" s="54">
        <f t="shared" si="6"/>
        <v>-293.90480369334335</v>
      </c>
      <c r="W27" s="54">
        <f t="shared" si="6"/>
        <v>-360.70860591673767</v>
      </c>
      <c r="X27" s="54">
        <f t="shared" si="6"/>
        <v>-359.0510537964135</v>
      </c>
      <c r="Y27" s="54">
        <f t="shared" si="6"/>
        <v>-350.68571089530826</v>
      </c>
      <c r="Z27" s="54">
        <f t="shared" si="6"/>
        <v>-348.39667700647533</v>
      </c>
      <c r="AA27" s="54">
        <f t="shared" si="6"/>
        <v>-350.47911937097831</v>
      </c>
      <c r="AB27" s="54">
        <f t="shared" si="6"/>
        <v>-354.99361177046103</v>
      </c>
      <c r="AC27" s="54">
        <f t="shared" si="6"/>
        <v>-331.44230543697347</v>
      </c>
      <c r="AD27" s="54">
        <f t="shared" si="6"/>
        <v>-322.01769892157654</v>
      </c>
      <c r="AE27" s="54">
        <f t="shared" si="6"/>
        <v>-321.95229425940767</v>
      </c>
      <c r="AF27" s="54">
        <f t="shared" si="6"/>
        <v>-296.76451147373217</v>
      </c>
      <c r="AG27" s="54">
        <f t="shared" si="6"/>
        <v>-283.90993479534512</v>
      </c>
    </row>
    <row r="28" spans="4:33" x14ac:dyDescent="0.2">
      <c r="D28" t="s">
        <v>282</v>
      </c>
      <c r="E28" s="54">
        <f>E62-E80</f>
        <v>-29.365447504524965</v>
      </c>
      <c r="F28" s="54">
        <f t="shared" ref="F28:AG28" si="7">F62-F80</f>
        <v>-17.537995414372613</v>
      </c>
      <c r="G28" s="54">
        <f t="shared" si="7"/>
        <v>-11.960204749150559</v>
      </c>
      <c r="H28" s="54">
        <f t="shared" si="7"/>
        <v>-16.773650324008926</v>
      </c>
      <c r="I28" s="54">
        <f t="shared" si="7"/>
        <v>-24.551904986649053</v>
      </c>
      <c r="J28" s="54">
        <f t="shared" si="7"/>
        <v>-27.585732196461631</v>
      </c>
      <c r="K28" s="54">
        <f t="shared" si="7"/>
        <v>-27.284331726945357</v>
      </c>
      <c r="L28" s="54">
        <f t="shared" si="7"/>
        <v>-33.094990245145304</v>
      </c>
      <c r="M28" s="54">
        <f t="shared" si="7"/>
        <v>-34.094589219351242</v>
      </c>
      <c r="N28" s="54">
        <f t="shared" si="7"/>
        <v>-37.602857209958792</v>
      </c>
      <c r="O28" s="54">
        <f t="shared" si="7"/>
        <v>-45.486692081919223</v>
      </c>
      <c r="P28" s="54">
        <f t="shared" si="7"/>
        <v>-38.960343018236287</v>
      </c>
      <c r="Q28" s="54">
        <f t="shared" si="7"/>
        <v>-44.00250801012119</v>
      </c>
      <c r="R28" s="54">
        <f t="shared" si="7"/>
        <v>-49.617975826744591</v>
      </c>
      <c r="S28" s="54">
        <f t="shared" si="7"/>
        <v>-54.854849925996973</v>
      </c>
      <c r="T28" s="54">
        <f t="shared" si="7"/>
        <v>-56.145916315926911</v>
      </c>
      <c r="U28" s="54">
        <f t="shared" si="7"/>
        <v>-63.514287698683887</v>
      </c>
      <c r="V28" s="54">
        <f t="shared" si="7"/>
        <v>-65.68886220003597</v>
      </c>
      <c r="W28" s="54">
        <f t="shared" si="7"/>
        <v>-43.206423863187275</v>
      </c>
      <c r="X28" s="54">
        <f t="shared" si="7"/>
        <v>-28.137821791031943</v>
      </c>
      <c r="Y28" s="54">
        <f t="shared" si="7"/>
        <v>-37.97982167112162</v>
      </c>
      <c r="Z28" s="54">
        <f t="shared" si="7"/>
        <v>-35.708454455454152</v>
      </c>
      <c r="AA28" s="54">
        <f t="shared" si="7"/>
        <v>-31.364726219044652</v>
      </c>
      <c r="AB28" s="54">
        <f t="shared" si="7"/>
        <v>-28.267002026795598</v>
      </c>
      <c r="AC28" s="54">
        <f t="shared" si="7"/>
        <v>-32.064503786721907</v>
      </c>
      <c r="AD28" s="54">
        <f t="shared" si="7"/>
        <v>-34.409596134265392</v>
      </c>
      <c r="AE28" s="54">
        <f t="shared" si="7"/>
        <v>-37.085327971210006</v>
      </c>
      <c r="AF28" s="54">
        <f t="shared" si="7"/>
        <v>-39.586202298694744</v>
      </c>
      <c r="AG28" s="54">
        <f t="shared" si="7"/>
        <v>-42.290758184111482</v>
      </c>
    </row>
    <row r="29" spans="4:33" x14ac:dyDescent="0.2">
      <c r="D29" t="s">
        <v>291</v>
      </c>
      <c r="E29" s="54">
        <f>(E50+E54+E60)-(E68+E72+0)</f>
        <v>19.106807705560286</v>
      </c>
      <c r="F29" s="54">
        <f t="shared" ref="F29:AG29" si="8">(F50+F54+F60)-(F68+F72+0)</f>
        <v>18.484744691694857</v>
      </c>
      <c r="G29" s="54">
        <f t="shared" si="8"/>
        <v>18.129531861800594</v>
      </c>
      <c r="H29" s="54">
        <f t="shared" si="8"/>
        <v>17.910847960125952</v>
      </c>
      <c r="I29" s="54">
        <f t="shared" si="8"/>
        <v>18.497725235771743</v>
      </c>
      <c r="J29" s="54">
        <f t="shared" si="8"/>
        <v>14.771527836565237</v>
      </c>
      <c r="K29" s="54">
        <f t="shared" si="8"/>
        <v>15.811845412644796</v>
      </c>
      <c r="L29" s="54">
        <f t="shared" si="8"/>
        <v>15.983375260743509</v>
      </c>
      <c r="M29" s="54">
        <f t="shared" si="8"/>
        <v>15.890646909458111</v>
      </c>
      <c r="N29" s="54">
        <f t="shared" si="8"/>
        <v>17.023979920203942</v>
      </c>
      <c r="O29" s="54">
        <f t="shared" si="8"/>
        <v>14.599483862037255</v>
      </c>
      <c r="P29" s="54">
        <f t="shared" si="8"/>
        <v>16.298022814335663</v>
      </c>
      <c r="Q29" s="54">
        <f t="shared" si="8"/>
        <v>16.672651967489987</v>
      </c>
      <c r="R29" s="54">
        <f t="shared" si="8"/>
        <v>17.194424214341126</v>
      </c>
      <c r="S29" s="54">
        <f t="shared" si="8"/>
        <v>18.379163893398381</v>
      </c>
      <c r="T29" s="54">
        <f t="shared" si="8"/>
        <v>19.456612976567783</v>
      </c>
      <c r="U29" s="54">
        <f t="shared" si="8"/>
        <v>21.694176761246041</v>
      </c>
      <c r="V29" s="54">
        <f t="shared" si="8"/>
        <v>20.536095936682802</v>
      </c>
      <c r="W29" s="54">
        <f t="shared" si="8"/>
        <v>20.229665043015054</v>
      </c>
      <c r="X29" s="54">
        <f t="shared" si="8"/>
        <v>19.193779570581558</v>
      </c>
      <c r="Y29" s="54">
        <f t="shared" si="8"/>
        <v>17.903451719158429</v>
      </c>
      <c r="Z29" s="54">
        <f t="shared" si="8"/>
        <v>15.483810375214892</v>
      </c>
      <c r="AA29" s="54">
        <f t="shared" si="8"/>
        <v>15.402480367171279</v>
      </c>
      <c r="AB29" s="54">
        <f t="shared" si="8"/>
        <v>15.703818583348053</v>
      </c>
      <c r="AC29" s="54">
        <f t="shared" si="8"/>
        <v>14.551859580266658</v>
      </c>
      <c r="AD29" s="54">
        <f t="shared" si="8"/>
        <v>14.767769680669359</v>
      </c>
      <c r="AE29" s="54">
        <f t="shared" si="8"/>
        <v>14.888789896682432</v>
      </c>
      <c r="AF29" s="54">
        <f t="shared" si="8"/>
        <v>14.686235259689091</v>
      </c>
      <c r="AG29" s="54">
        <f t="shared" si="8"/>
        <v>14.152349260860552</v>
      </c>
    </row>
    <row r="30" spans="4:33" x14ac:dyDescent="0.2">
      <c r="D30" t="s">
        <v>285</v>
      </c>
      <c r="E30" s="54">
        <f>(E47-E48)-(E66-E67)</f>
        <v>-23.557500057413726</v>
      </c>
      <c r="F30" s="54">
        <f t="shared" ref="F30:AG30" si="9">(F47-F48)-(F66-F67)</f>
        <v>-22.997718226412143</v>
      </c>
      <c r="G30" s="54">
        <f t="shared" si="9"/>
        <v>-24.815595869484799</v>
      </c>
      <c r="H30" s="54">
        <f t="shared" si="9"/>
        <v>-24.905711973531101</v>
      </c>
      <c r="I30" s="54">
        <f t="shared" si="9"/>
        <v>-25.964488518989228</v>
      </c>
      <c r="J30" s="54">
        <f t="shared" si="9"/>
        <v>-27.001478101559929</v>
      </c>
      <c r="K30" s="54">
        <f t="shared" si="9"/>
        <v>-29.174532625649451</v>
      </c>
      <c r="L30" s="54">
        <f t="shared" si="9"/>
        <v>-29.1837196358955</v>
      </c>
      <c r="M30" s="54">
        <f t="shared" si="9"/>
        <v>-29.847821008135014</v>
      </c>
      <c r="N30" s="54">
        <f t="shared" si="9"/>
        <v>-31.639925160687834</v>
      </c>
      <c r="O30" s="54">
        <f t="shared" si="9"/>
        <v>-31.415123390043519</v>
      </c>
      <c r="P30" s="54">
        <f t="shared" si="9"/>
        <v>-34.418429631017915</v>
      </c>
      <c r="Q30" s="54">
        <f t="shared" si="9"/>
        <v>-40.737433568355158</v>
      </c>
      <c r="R30" s="54">
        <f t="shared" si="9"/>
        <v>-41.253263996717969</v>
      </c>
      <c r="S30" s="54">
        <f t="shared" si="9"/>
        <v>-45.276538263208501</v>
      </c>
      <c r="T30" s="54">
        <f t="shared" si="9"/>
        <v>-45.248651039312172</v>
      </c>
      <c r="U30" s="54">
        <f t="shared" si="9"/>
        <v>-47.465056255045397</v>
      </c>
      <c r="V30" s="54">
        <f t="shared" si="9"/>
        <v>-47.532332586253382</v>
      </c>
      <c r="W30" s="54">
        <f t="shared" si="9"/>
        <v>-48.852517007681328</v>
      </c>
      <c r="X30" s="54">
        <f t="shared" si="9"/>
        <v>-49.988293786566771</v>
      </c>
      <c r="Y30" s="54">
        <f t="shared" si="9"/>
        <v>-49.731441818015639</v>
      </c>
      <c r="Z30" s="54">
        <f t="shared" si="9"/>
        <v>-46.431184492430702</v>
      </c>
      <c r="AA30" s="54">
        <f t="shared" si="9"/>
        <v>-44.620737477909131</v>
      </c>
      <c r="AB30" s="54">
        <f t="shared" si="9"/>
        <v>-44.459548126479412</v>
      </c>
      <c r="AC30" s="54">
        <f t="shared" si="9"/>
        <v>-43.7907009144119</v>
      </c>
      <c r="AD30" s="54">
        <f t="shared" si="9"/>
        <v>-41.647197814646468</v>
      </c>
      <c r="AE30" s="54">
        <f t="shared" si="9"/>
        <v>-39.991400663092755</v>
      </c>
      <c r="AF30" s="54">
        <f t="shared" si="9"/>
        <v>-34.224917458051536</v>
      </c>
      <c r="AG30" s="54">
        <f t="shared" si="9"/>
        <v>-32.702323582268804</v>
      </c>
    </row>
    <row r="31" spans="4:33" x14ac:dyDescent="0.2">
      <c r="D31" t="s">
        <v>283</v>
      </c>
      <c r="E31" s="54">
        <f>(E51+E55)-(E69+E73)</f>
        <v>-0.37455863748435725</v>
      </c>
      <c r="F31" s="54">
        <f t="shared" ref="F31:AG31" si="10">(F51+F55)-(F69+F73)</f>
        <v>-7.5613599954710509E-2</v>
      </c>
      <c r="G31" s="54">
        <f t="shared" si="10"/>
        <v>2.4191333775270607E-2</v>
      </c>
      <c r="H31" s="54">
        <f t="shared" si="10"/>
        <v>0.36301696376429859</v>
      </c>
      <c r="I31" s="54">
        <f t="shared" si="10"/>
        <v>0.42803257667735473</v>
      </c>
      <c r="J31" s="54">
        <f t="shared" si="10"/>
        <v>0.73341511958536021</v>
      </c>
      <c r="K31" s="54">
        <f t="shared" si="10"/>
        <v>-0.33033243456663364</v>
      </c>
      <c r="L31" s="54">
        <f t="shared" si="10"/>
        <v>-0.45373010375989686</v>
      </c>
      <c r="M31" s="54">
        <f t="shared" si="10"/>
        <v>-1.5978691546815575</v>
      </c>
      <c r="N31" s="54">
        <f t="shared" si="10"/>
        <v>-0.43946316224973536</v>
      </c>
      <c r="O31" s="54">
        <f t="shared" si="10"/>
        <v>-1.4110949741658168</v>
      </c>
      <c r="P31" s="54">
        <f t="shared" si="10"/>
        <v>-3.0181916378709541</v>
      </c>
      <c r="Q31" s="54">
        <f t="shared" si="10"/>
        <v>-3.3013594685652334</v>
      </c>
      <c r="R31" s="54">
        <f t="shared" si="10"/>
        <v>-3.4286495807921868</v>
      </c>
      <c r="S31" s="54">
        <f t="shared" si="10"/>
        <v>-3.069645785218464</v>
      </c>
      <c r="T31" s="54">
        <f t="shared" si="10"/>
        <v>-4.0362745521517267</v>
      </c>
      <c r="U31" s="54">
        <f t="shared" si="10"/>
        <v>-1.9824491239977444</v>
      </c>
      <c r="V31" s="54">
        <f t="shared" si="10"/>
        <v>-1.5545207417473064</v>
      </c>
      <c r="W31" s="54">
        <f t="shared" si="10"/>
        <v>0.13597451166886687</v>
      </c>
      <c r="X31" s="54">
        <f t="shared" si="10"/>
        <v>0.2587222657600341</v>
      </c>
      <c r="Y31" s="54">
        <f t="shared" si="10"/>
        <v>-0.2435728839284903</v>
      </c>
      <c r="Z31" s="54">
        <f t="shared" si="10"/>
        <v>1.4220271652274956</v>
      </c>
      <c r="AA31" s="54">
        <f t="shared" si="10"/>
        <v>1.7861835451466317</v>
      </c>
      <c r="AB31" s="54">
        <f t="shared" si="10"/>
        <v>2.7702953617240711</v>
      </c>
      <c r="AC31" s="54">
        <f t="shared" si="10"/>
        <v>2.4181641853114786</v>
      </c>
      <c r="AD31" s="54">
        <f t="shared" si="10"/>
        <v>1.9954455443395478</v>
      </c>
      <c r="AE31" s="54">
        <f t="shared" si="10"/>
        <v>2.47594337909308</v>
      </c>
      <c r="AF31" s="54">
        <f t="shared" si="10"/>
        <v>4.1535942027641024</v>
      </c>
      <c r="AG31" s="54">
        <f t="shared" si="10"/>
        <v>4.3641752200763833</v>
      </c>
    </row>
    <row r="32" spans="4:33" x14ac:dyDescent="0.2">
      <c r="D32" t="s">
        <v>290</v>
      </c>
      <c r="E32" s="54">
        <f>(E57-E48-E52-E56-E61)-(E75-E65-E70-E74)</f>
        <v>35.643991011290936</v>
      </c>
      <c r="F32" s="54">
        <f t="shared" ref="F32:AG32" si="11">(F57-F48-F52-F56-F61)-(F75-F65-F70-F74)</f>
        <v>37.948801293837526</v>
      </c>
      <c r="G32" s="54">
        <f t="shared" si="11"/>
        <v>37.009894054918185</v>
      </c>
      <c r="H32" s="54">
        <f t="shared" si="11"/>
        <v>41.26469958716423</v>
      </c>
      <c r="I32" s="54">
        <f t="shared" si="11"/>
        <v>38.711431676420894</v>
      </c>
      <c r="J32" s="54">
        <f t="shared" si="11"/>
        <v>39.793520818884524</v>
      </c>
      <c r="K32" s="54">
        <f t="shared" si="11"/>
        <v>37.124969767841399</v>
      </c>
      <c r="L32" s="54">
        <f t="shared" si="11"/>
        <v>38.516922042627122</v>
      </c>
      <c r="M32" s="54">
        <f t="shared" si="11"/>
        <v>38.67949297598566</v>
      </c>
      <c r="N32" s="54">
        <f t="shared" si="11"/>
        <v>40.16268270520267</v>
      </c>
      <c r="O32" s="54">
        <f t="shared" si="11"/>
        <v>39.542313804684724</v>
      </c>
      <c r="P32" s="54">
        <f t="shared" si="11"/>
        <v>39.739138894844679</v>
      </c>
      <c r="Q32" s="54">
        <f t="shared" si="11"/>
        <v>41.30989110856342</v>
      </c>
      <c r="R32" s="54">
        <f t="shared" si="11"/>
        <v>42.352711381742473</v>
      </c>
      <c r="S32" s="54">
        <f t="shared" si="11"/>
        <v>44.546465938300877</v>
      </c>
      <c r="T32" s="54">
        <f t="shared" si="11"/>
        <v>45.398347716588702</v>
      </c>
      <c r="U32" s="54">
        <f t="shared" si="11"/>
        <v>47.449904199616768</v>
      </c>
      <c r="V32" s="54">
        <f t="shared" si="11"/>
        <v>49.433282325259945</v>
      </c>
      <c r="W32" s="54">
        <f t="shared" si="11"/>
        <v>51.465447289629758</v>
      </c>
      <c r="X32" s="54">
        <f t="shared" si="11"/>
        <v>49.24348924525092</v>
      </c>
      <c r="Y32" s="54">
        <f t="shared" si="11"/>
        <v>48.051773106311821</v>
      </c>
      <c r="Z32" s="54">
        <f t="shared" si="11"/>
        <v>47.066189450218516</v>
      </c>
      <c r="AA32" s="54">
        <f t="shared" si="11"/>
        <v>47.206542248495055</v>
      </c>
      <c r="AB32" s="54">
        <f t="shared" si="11"/>
        <v>46.713668651806614</v>
      </c>
      <c r="AC32" s="54">
        <f t="shared" si="11"/>
        <v>48.458387682399113</v>
      </c>
      <c r="AD32" s="54">
        <f t="shared" si="11"/>
        <v>48.264996113194407</v>
      </c>
      <c r="AE32" s="54">
        <f t="shared" si="11"/>
        <v>54.090279479954312</v>
      </c>
      <c r="AF32" s="54">
        <f t="shared" si="11"/>
        <v>48.655590447032431</v>
      </c>
      <c r="AG32" s="54">
        <f t="shared" si="11"/>
        <v>48.443589805192381</v>
      </c>
    </row>
    <row r="33" spans="3:33" x14ac:dyDescent="0.2">
      <c r="D33" t="s">
        <v>284</v>
      </c>
      <c r="E33" s="54">
        <f>(E47+E49+E53+E57+E59)-(E66+E67+E71+E75+0)-SUM(E29:E32)</f>
        <v>-13.575233745345784</v>
      </c>
      <c r="F33" s="54">
        <f t="shared" ref="F33:AG33" si="12">(F47+F49+F53+F57+F59)-(F66+F67+F71+F75+0)-SUM(F29:F32)</f>
        <v>-14.459767440975334</v>
      </c>
      <c r="G33" s="54">
        <f t="shared" si="12"/>
        <v>-15.172961844676943</v>
      </c>
      <c r="H33" s="54">
        <f t="shared" si="12"/>
        <v>-16.074413423791622</v>
      </c>
      <c r="I33" s="54">
        <f t="shared" si="12"/>
        <v>-16.793675290816317</v>
      </c>
      <c r="J33" s="54">
        <f t="shared" si="12"/>
        <v>-17.103365933971485</v>
      </c>
      <c r="K33" s="54">
        <f t="shared" si="12"/>
        <v>-17.45894563782408</v>
      </c>
      <c r="L33" s="54">
        <f t="shared" si="12"/>
        <v>-17.918820612258425</v>
      </c>
      <c r="M33" s="54">
        <f t="shared" si="12"/>
        <v>-18.191505156926652</v>
      </c>
      <c r="N33" s="54">
        <f t="shared" si="12"/>
        <v>-18.586324983647884</v>
      </c>
      <c r="O33" s="54">
        <f t="shared" si="12"/>
        <v>-18.505996697734687</v>
      </c>
      <c r="P33" s="54">
        <f t="shared" si="12"/>
        <v>-18.324624066203747</v>
      </c>
      <c r="Q33" s="54">
        <f t="shared" si="12"/>
        <v>-20.059165102607544</v>
      </c>
      <c r="R33" s="54">
        <f t="shared" si="12"/>
        <v>-19.748288649986872</v>
      </c>
      <c r="S33" s="54">
        <f t="shared" si="12"/>
        <v>-19.767836246906931</v>
      </c>
      <c r="T33" s="54">
        <f t="shared" si="12"/>
        <v>-19.538162023850276</v>
      </c>
      <c r="U33" s="54">
        <f t="shared" si="12"/>
        <v>-19.729038017156196</v>
      </c>
      <c r="V33" s="54">
        <f t="shared" si="12"/>
        <v>-20.221610617414772</v>
      </c>
      <c r="W33" s="54">
        <f t="shared" si="12"/>
        <v>-20.123654365567468</v>
      </c>
      <c r="X33" s="54">
        <f t="shared" si="12"/>
        <v>-19.789799417481042</v>
      </c>
      <c r="Y33" s="54">
        <f t="shared" si="12"/>
        <v>-19.231948143283777</v>
      </c>
      <c r="Z33" s="54">
        <f t="shared" si="12"/>
        <v>-18.457817169441313</v>
      </c>
      <c r="AA33" s="54">
        <f t="shared" si="12"/>
        <v>-17.637601044124885</v>
      </c>
      <c r="AB33" s="54">
        <f t="shared" si="12"/>
        <v>-16.840604930020483</v>
      </c>
      <c r="AC33" s="54">
        <f t="shared" si="12"/>
        <v>-16.341971763306766</v>
      </c>
      <c r="AD33" s="54">
        <f t="shared" si="12"/>
        <v>-16.248270418473755</v>
      </c>
      <c r="AE33" s="54">
        <f t="shared" si="12"/>
        <v>-15.906007031470335</v>
      </c>
      <c r="AF33" s="54">
        <f t="shared" si="12"/>
        <v>-15.538577206104353</v>
      </c>
      <c r="AG33" s="54">
        <f t="shared" si="12"/>
        <v>-14.598451976843734</v>
      </c>
    </row>
    <row r="34" spans="3:33" x14ac:dyDescent="0.2">
      <c r="D34" t="s">
        <v>297</v>
      </c>
      <c r="E34" s="54">
        <f>H15</f>
        <v>107.32430655294461</v>
      </c>
      <c r="F34" s="54">
        <f t="shared" ref="F34:AG34" si="13">I15</f>
        <v>107.29037538539441</v>
      </c>
      <c r="G34" s="54">
        <f t="shared" si="13"/>
        <v>107.37230684617532</v>
      </c>
      <c r="H34" s="54">
        <f t="shared" si="13"/>
        <v>105.64053855886063</v>
      </c>
      <c r="I34" s="54">
        <f t="shared" si="13"/>
        <v>105.87127334401217</v>
      </c>
      <c r="J34" s="54">
        <f t="shared" si="13"/>
        <v>104.59544737097808</v>
      </c>
      <c r="K34" s="54">
        <f t="shared" si="13"/>
        <v>104.05863818449802</v>
      </c>
      <c r="L34" s="54">
        <f t="shared" si="13"/>
        <v>103.59886659224489</v>
      </c>
      <c r="M34" s="54">
        <f t="shared" si="13"/>
        <v>101.44754634526922</v>
      </c>
      <c r="N34" s="54">
        <f t="shared" si="13"/>
        <v>102.87965593220747</v>
      </c>
      <c r="O34" s="54">
        <f t="shared" si="13"/>
        <v>102.48742905665051</v>
      </c>
      <c r="P34" s="54">
        <f t="shared" si="13"/>
        <v>102.4461332928793</v>
      </c>
      <c r="Q34" s="54">
        <f t="shared" si="13"/>
        <v>102.99402681197645</v>
      </c>
      <c r="R34" s="54">
        <f t="shared" si="13"/>
        <v>101.20130722884053</v>
      </c>
      <c r="S34" s="54">
        <f t="shared" si="13"/>
        <v>100.5950776527967</v>
      </c>
      <c r="T34" s="54">
        <f t="shared" si="13"/>
        <v>101.46446997057578</v>
      </c>
      <c r="U34" s="54">
        <f t="shared" si="13"/>
        <v>101.59628713705186</v>
      </c>
      <c r="V34" s="54">
        <f t="shared" si="13"/>
        <v>99.300040685262587</v>
      </c>
      <c r="W34" s="54">
        <f t="shared" si="13"/>
        <v>98.539270890331849</v>
      </c>
      <c r="X34" s="54">
        <f t="shared" si="13"/>
        <v>98.439328097061491</v>
      </c>
      <c r="Y34" s="54">
        <f t="shared" si="13"/>
        <v>96.898933039960994</v>
      </c>
      <c r="Z34" s="54">
        <f t="shared" si="13"/>
        <v>96.567493554951639</v>
      </c>
      <c r="AA34" s="54">
        <f t="shared" si="13"/>
        <v>94.405685014792937</v>
      </c>
      <c r="AB34" s="54">
        <f t="shared" si="13"/>
        <v>95.178613022614172</v>
      </c>
      <c r="AC34" s="54">
        <f t="shared" si="13"/>
        <v>94.498550175581187</v>
      </c>
      <c r="AD34" s="54">
        <f t="shared" si="13"/>
        <v>94.366754759612562</v>
      </c>
      <c r="AE34" s="54">
        <f t="shared" si="13"/>
        <v>93.245802603779509</v>
      </c>
      <c r="AF34" s="54">
        <f t="shared" si="13"/>
        <v>93.067822105052699</v>
      </c>
      <c r="AG34" s="54">
        <f t="shared" si="13"/>
        <v>92.656461427094001</v>
      </c>
    </row>
    <row r="35" spans="3:33" x14ac:dyDescent="0.2">
      <c r="D35" t="s">
        <v>288</v>
      </c>
      <c r="E35" s="54">
        <f>SUM(H12:H14)</f>
        <v>-41.509901296196375</v>
      </c>
      <c r="F35" s="54">
        <f t="shared" ref="F35:AG35" si="14">SUM(I12:I14)</f>
        <v>-42.54850388658582</v>
      </c>
      <c r="G35" s="54">
        <f t="shared" si="14"/>
        <v>-42.892317835921801</v>
      </c>
      <c r="H35" s="54">
        <f t="shared" si="14"/>
        <v>-45.062533284392039</v>
      </c>
      <c r="I35" s="54">
        <f t="shared" si="14"/>
        <v>-45.797221968572487</v>
      </c>
      <c r="J35" s="54">
        <f t="shared" si="14"/>
        <v>-46.368069773963597</v>
      </c>
      <c r="K35" s="54">
        <f t="shared" si="14"/>
        <v>-47.329152888207147</v>
      </c>
      <c r="L35" s="54">
        <f t="shared" si="14"/>
        <v>-46.858663081301806</v>
      </c>
      <c r="M35" s="54">
        <f t="shared" si="14"/>
        <v>-47.917808758502638</v>
      </c>
      <c r="N35" s="54">
        <f t="shared" si="14"/>
        <v>-48.12614180008967</v>
      </c>
      <c r="O35" s="54">
        <f t="shared" si="14"/>
        <v>-48.973218370440243</v>
      </c>
      <c r="P35" s="54">
        <f t="shared" si="14"/>
        <v>-50.524067016535483</v>
      </c>
      <c r="Q35" s="54">
        <f t="shared" si="14"/>
        <v>-49.283173223713234</v>
      </c>
      <c r="R35" s="54">
        <f t="shared" si="14"/>
        <v>-50.731870270006908</v>
      </c>
      <c r="S35" s="54">
        <f t="shared" si="14"/>
        <v>-52.334278177865173</v>
      </c>
      <c r="T35" s="54">
        <f t="shared" si="14"/>
        <v>-53.68828671024324</v>
      </c>
      <c r="U35" s="54">
        <f t="shared" si="14"/>
        <v>-53.84358993972576</v>
      </c>
      <c r="V35" s="54">
        <f t="shared" si="14"/>
        <v>-52.356502317990355</v>
      </c>
      <c r="W35" s="54">
        <f t="shared" si="14"/>
        <v>-52.8369631544303</v>
      </c>
      <c r="X35" s="54">
        <f t="shared" si="14"/>
        <v>-55.113613458370587</v>
      </c>
      <c r="Y35" s="54">
        <f t="shared" si="14"/>
        <v>-55.486768351642461</v>
      </c>
      <c r="Z35" s="54">
        <f t="shared" si="14"/>
        <v>-54.328548213288641</v>
      </c>
      <c r="AA35" s="54">
        <f t="shared" si="14"/>
        <v>-53.895670028826672</v>
      </c>
      <c r="AB35" s="54">
        <f t="shared" si="14"/>
        <v>-54.34081637657664</v>
      </c>
      <c r="AC35" s="54">
        <f t="shared" si="14"/>
        <v>-56.090262726038688</v>
      </c>
      <c r="AD35" s="54">
        <f t="shared" si="14"/>
        <v>-57.370541135815252</v>
      </c>
      <c r="AE35" s="54">
        <f t="shared" si="14"/>
        <v>-56.683716542526618</v>
      </c>
      <c r="AF35" s="54">
        <f t="shared" si="14"/>
        <v>-56.542071441981072</v>
      </c>
      <c r="AG35" s="54">
        <f t="shared" si="14"/>
        <v>-55.321953888134772</v>
      </c>
    </row>
    <row r="36" spans="3:33" x14ac:dyDescent="0.2">
      <c r="D36" t="s">
        <v>239</v>
      </c>
      <c r="E36" s="54">
        <f>E45-E63</f>
        <v>-255.03770639688011</v>
      </c>
      <c r="F36" s="54">
        <f t="shared" ref="F36:AG36" si="15">F45-F63</f>
        <v>-280.85652234659699</v>
      </c>
      <c r="G36" s="54">
        <f t="shared" si="15"/>
        <v>-248.71253281380359</v>
      </c>
      <c r="H36" s="54">
        <f t="shared" si="15"/>
        <v>-249.04131499423102</v>
      </c>
      <c r="I36" s="54">
        <f t="shared" si="15"/>
        <v>-257.78802965668149</v>
      </c>
      <c r="J36" s="54">
        <f t="shared" si="15"/>
        <v>-280.58967205740299</v>
      </c>
      <c r="K36" s="54">
        <f t="shared" si="15"/>
        <v>-308.31257913768252</v>
      </c>
      <c r="L36" s="54">
        <f t="shared" si="15"/>
        <v>-305.49196882280779</v>
      </c>
      <c r="M36" s="54">
        <f t="shared" si="15"/>
        <v>-319.79036381116811</v>
      </c>
      <c r="N36" s="54">
        <f t="shared" si="15"/>
        <v>-329.2686864577567</v>
      </c>
      <c r="O36" s="54">
        <f t="shared" si="15"/>
        <v>-310.08628682685196</v>
      </c>
      <c r="P36" s="54">
        <f t="shared" si="15"/>
        <v>-326.61789806784896</v>
      </c>
      <c r="Q36" s="54">
        <f t="shared" si="15"/>
        <v>-309.51403594902558</v>
      </c>
      <c r="R36" s="54">
        <f t="shared" si="15"/>
        <v>-288.19511887087089</v>
      </c>
      <c r="S36" s="54">
        <f t="shared" si="15"/>
        <v>-317.64350287103201</v>
      </c>
      <c r="T36" s="54">
        <f t="shared" si="15"/>
        <v>-312.88878404052127</v>
      </c>
      <c r="U36" s="54">
        <f t="shared" si="15"/>
        <v>-335.5153485326353</v>
      </c>
      <c r="V36" s="54">
        <f t="shared" si="15"/>
        <v>-300.17156916160127</v>
      </c>
      <c r="W36" s="54">
        <f t="shared" si="15"/>
        <v>-330.25458328852091</v>
      </c>
      <c r="X36" s="54">
        <f t="shared" si="15"/>
        <v>-329.36610821922744</v>
      </c>
      <c r="Y36" s="54">
        <f t="shared" si="15"/>
        <v>-325.90814065945938</v>
      </c>
      <c r="Z36" s="54">
        <f t="shared" si="15"/>
        <v>-320.3897753783931</v>
      </c>
      <c r="AA36" s="54">
        <f t="shared" si="15"/>
        <v>-322.77507810089304</v>
      </c>
      <c r="AB36" s="54">
        <f t="shared" si="15"/>
        <v>-324.31483985550153</v>
      </c>
      <c r="AC36" s="54">
        <f t="shared" si="15"/>
        <v>-302.94470201255831</v>
      </c>
      <c r="AD36" s="54">
        <f t="shared" si="15"/>
        <v>-293.57061892767393</v>
      </c>
      <c r="AE36" s="54">
        <f t="shared" si="15"/>
        <v>-286.63944873099263</v>
      </c>
      <c r="AF36" s="54">
        <f t="shared" si="15"/>
        <v>-251.88919363501751</v>
      </c>
      <c r="AG36" s="54">
        <f t="shared" si="15"/>
        <v>-262.99637165927578</v>
      </c>
    </row>
    <row r="37" spans="3:33" x14ac:dyDescent="0.2">
      <c r="D37" t="s">
        <v>289</v>
      </c>
      <c r="E37" s="54">
        <f>E36-SUM(E27:E35)</f>
        <v>-15.495501786345187</v>
      </c>
      <c r="F37" s="54">
        <f t="shared" ref="F37:AG37" si="16">F36-SUM(F27:F35)</f>
        <v>32.644951227232525</v>
      </c>
      <c r="G37" s="54">
        <f t="shared" si="16"/>
        <v>37.187060972457687</v>
      </c>
      <c r="H37" s="54">
        <f t="shared" si="16"/>
        <v>40.274462326310356</v>
      </c>
      <c r="I37" s="54">
        <f t="shared" si="16"/>
        <v>30.454125935721493</v>
      </c>
      <c r="J37" s="54">
        <f t="shared" si="16"/>
        <v>36.38841031820715</v>
      </c>
      <c r="K37" s="54">
        <f t="shared" si="16"/>
        <v>31.015275852813375</v>
      </c>
      <c r="L37" s="54">
        <f t="shared" si="16"/>
        <v>29.163316461228987</v>
      </c>
      <c r="M37" s="54">
        <f t="shared" si="16"/>
        <v>32.960316507805828</v>
      </c>
      <c r="N37" s="54">
        <f t="shared" si="16"/>
        <v>-41.983428015551056</v>
      </c>
      <c r="O37" s="54">
        <f t="shared" si="16"/>
        <v>22.999646582905427</v>
      </c>
      <c r="P37" s="54">
        <f t="shared" si="16"/>
        <v>22.209222610518168</v>
      </c>
      <c r="Q37" s="54">
        <f t="shared" si="16"/>
        <v>25.865271483883021</v>
      </c>
      <c r="R37" s="54">
        <f t="shared" si="16"/>
        <v>35.620804533276271</v>
      </c>
      <c r="S37" s="54">
        <f t="shared" si="16"/>
        <v>24.596430148213642</v>
      </c>
      <c r="T37" s="54">
        <f t="shared" si="16"/>
        <v>25.876608412801716</v>
      </c>
      <c r="U37" s="54">
        <f t="shared" si="16"/>
        <v>9.0587691140843845</v>
      </c>
      <c r="V37" s="54">
        <f t="shared" si="16"/>
        <v>11.817644047978661</v>
      </c>
      <c r="W37" s="54">
        <f t="shared" si="16"/>
        <v>25.103223284437604</v>
      </c>
      <c r="X37" s="54">
        <f t="shared" si="16"/>
        <v>15.579154851982423</v>
      </c>
      <c r="Y37" s="54">
        <f t="shared" si="16"/>
        <v>24.596965238409609</v>
      </c>
      <c r="Z37" s="54">
        <f t="shared" si="16"/>
        <v>22.393385413084502</v>
      </c>
      <c r="AA37" s="54">
        <f t="shared" si="16"/>
        <v>16.421884864384708</v>
      </c>
      <c r="AB37" s="54">
        <f t="shared" si="16"/>
        <v>14.220347755338707</v>
      </c>
      <c r="AC37" s="54">
        <f t="shared" si="16"/>
        <v>16.858080991336067</v>
      </c>
      <c r="AD37" s="54">
        <f t="shared" si="16"/>
        <v>18.727719399287594</v>
      </c>
      <c r="AE37" s="54">
        <f t="shared" si="16"/>
        <v>20.278482377205421</v>
      </c>
      <c r="AF37" s="54">
        <f t="shared" si="16"/>
        <v>30.20384422900807</v>
      </c>
      <c r="AG37" s="54">
        <f t="shared" si="16"/>
        <v>6.2104750542047782</v>
      </c>
    </row>
    <row r="40" spans="3:33" ht="14.4" x14ac:dyDescent="0.3">
      <c r="C40" s="111" t="s">
        <v>268</v>
      </c>
      <c r="D40" s="111"/>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row>
    <row r="41" spans="3:33" ht="14.4" x14ac:dyDescent="0.3">
      <c r="C41" s="109" t="s">
        <v>269</v>
      </c>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row>
    <row r="43" spans="3:33" ht="14.4" x14ac:dyDescent="0.3">
      <c r="C43" s="111" t="s">
        <v>244</v>
      </c>
      <c r="D43" s="111" t="s">
        <v>245</v>
      </c>
      <c r="E43" s="111" t="s">
        <v>40</v>
      </c>
      <c r="F43" s="111" t="s">
        <v>41</v>
      </c>
      <c r="G43" s="111" t="s">
        <v>42</v>
      </c>
      <c r="H43" s="111" t="s">
        <v>43</v>
      </c>
      <c r="I43" s="111" t="s">
        <v>44</v>
      </c>
      <c r="J43" s="111" t="s">
        <v>45</v>
      </c>
      <c r="K43" s="111" t="s">
        <v>46</v>
      </c>
      <c r="L43" s="111" t="s">
        <v>47</v>
      </c>
      <c r="M43" s="111" t="s">
        <v>48</v>
      </c>
      <c r="N43" s="111" t="s">
        <v>49</v>
      </c>
      <c r="O43" s="111" t="s">
        <v>50</v>
      </c>
      <c r="P43" s="111" t="s">
        <v>51</v>
      </c>
      <c r="Q43" s="111" t="s">
        <v>52</v>
      </c>
      <c r="R43" s="111" t="s">
        <v>53</v>
      </c>
      <c r="S43" s="111" t="s">
        <v>54</v>
      </c>
      <c r="T43" s="111" t="s">
        <v>55</v>
      </c>
      <c r="U43" s="111" t="s">
        <v>56</v>
      </c>
      <c r="V43" s="111" t="s">
        <v>57</v>
      </c>
      <c r="W43" s="111" t="s">
        <v>58</v>
      </c>
      <c r="X43" s="111" t="s">
        <v>59</v>
      </c>
      <c r="Y43" s="111" t="s">
        <v>60</v>
      </c>
      <c r="Z43" s="111" t="s">
        <v>61</v>
      </c>
      <c r="AA43" s="111" t="s">
        <v>62</v>
      </c>
      <c r="AB43" s="111" t="s">
        <v>63</v>
      </c>
      <c r="AC43" s="111" t="s">
        <v>64</v>
      </c>
      <c r="AD43" s="111" t="s">
        <v>65</v>
      </c>
      <c r="AE43" s="111" t="s">
        <v>66</v>
      </c>
      <c r="AF43" s="111" t="s">
        <v>67</v>
      </c>
      <c r="AG43" s="111" t="s">
        <v>246</v>
      </c>
    </row>
    <row r="44" spans="3:33" ht="14.4" x14ac:dyDescent="0.3">
      <c r="C44" s="111" t="s">
        <v>32</v>
      </c>
      <c r="D44" s="111" t="s">
        <v>247</v>
      </c>
      <c r="E44" s="111" t="s">
        <v>248</v>
      </c>
      <c r="F44" s="111" t="s">
        <v>248</v>
      </c>
      <c r="G44" s="111" t="s">
        <v>248</v>
      </c>
      <c r="H44" s="111" t="s">
        <v>248</v>
      </c>
      <c r="I44" s="111" t="s">
        <v>248</v>
      </c>
      <c r="J44" s="111" t="s">
        <v>248</v>
      </c>
      <c r="K44" s="111" t="s">
        <v>248</v>
      </c>
      <c r="L44" s="111" t="s">
        <v>248</v>
      </c>
      <c r="M44" s="111" t="s">
        <v>248</v>
      </c>
      <c r="N44" s="111" t="s">
        <v>248</v>
      </c>
      <c r="O44" s="111" t="s">
        <v>248</v>
      </c>
      <c r="P44" s="111" t="s">
        <v>248</v>
      </c>
      <c r="Q44" s="111" t="s">
        <v>248</v>
      </c>
      <c r="R44" s="111" t="s">
        <v>248</v>
      </c>
      <c r="S44" s="111" t="s">
        <v>248</v>
      </c>
      <c r="T44" s="111" t="s">
        <v>248</v>
      </c>
      <c r="U44" s="111" t="s">
        <v>248</v>
      </c>
      <c r="V44" s="111" t="s">
        <v>248</v>
      </c>
      <c r="W44" s="111" t="s">
        <v>248</v>
      </c>
      <c r="X44" s="111" t="s">
        <v>248</v>
      </c>
      <c r="Y44" s="111" t="s">
        <v>248</v>
      </c>
      <c r="Z44" s="111" t="s">
        <v>248</v>
      </c>
      <c r="AA44" s="111" t="s">
        <v>248</v>
      </c>
      <c r="AB44" s="111" t="s">
        <v>248</v>
      </c>
      <c r="AC44" s="111" t="s">
        <v>248</v>
      </c>
      <c r="AD44" s="111" t="s">
        <v>248</v>
      </c>
      <c r="AE44" s="111" t="s">
        <v>248</v>
      </c>
      <c r="AF44" s="111" t="s">
        <v>248</v>
      </c>
      <c r="AG44" s="111" t="s">
        <v>248</v>
      </c>
    </row>
    <row r="45" spans="3:33" ht="14.4" x14ac:dyDescent="0.3">
      <c r="C45" s="113" t="s">
        <v>241</v>
      </c>
      <c r="D45" s="113" t="s">
        <v>188</v>
      </c>
      <c r="E45" s="112">
        <v>-254.90524374367595</v>
      </c>
      <c r="F45" s="112">
        <v>-281.28915594702278</v>
      </c>
      <c r="G45" s="112">
        <v>-249.92599574101851</v>
      </c>
      <c r="H45" s="112">
        <v>-250.75447206787859</v>
      </c>
      <c r="I45" s="112">
        <v>-259.78631457583543</v>
      </c>
      <c r="J45" s="112">
        <v>-282.65170983424304</v>
      </c>
      <c r="K45" s="112">
        <v>-311.16000558073802</v>
      </c>
      <c r="L45" s="112">
        <v>-308.86899387704682</v>
      </c>
      <c r="M45" s="112">
        <v>-323.81568738370453</v>
      </c>
      <c r="N45" s="112">
        <v>-332.84889428332349</v>
      </c>
      <c r="O45" s="112">
        <v>-313.97175138400263</v>
      </c>
      <c r="P45" s="112">
        <v>-331.1938102361118</v>
      </c>
      <c r="Q45" s="112">
        <v>-315.010470125457</v>
      </c>
      <c r="R45" s="112">
        <v>-293.96841881453429</v>
      </c>
      <c r="S45" s="112">
        <v>-324.23074344013878</v>
      </c>
      <c r="T45" s="112">
        <v>-319.86456269326032</v>
      </c>
      <c r="U45" s="112">
        <v>-343.07641440996667</v>
      </c>
      <c r="V45" s="112">
        <v>-307.9632266190124</v>
      </c>
      <c r="W45" s="112">
        <v>-338.74001877180382</v>
      </c>
      <c r="X45" s="112">
        <v>-337.89154522537075</v>
      </c>
      <c r="Y45" s="112">
        <v>-334.75907623240505</v>
      </c>
      <c r="Z45" s="112">
        <v>-329.76486543224775</v>
      </c>
      <c r="AA45" s="112">
        <v>-331.92988247598333</v>
      </c>
      <c r="AB45" s="112">
        <v>-333.66554689547934</v>
      </c>
      <c r="AC45" s="112">
        <v>-312.30770925596369</v>
      </c>
      <c r="AD45" s="112">
        <v>-303.21877345559591</v>
      </c>
      <c r="AE45" s="112">
        <v>-296.19176001741863</v>
      </c>
      <c r="AF45" s="112">
        <v>-261.67706276845217</v>
      </c>
      <c r="AG45" s="112">
        <v>-272.96437470119992</v>
      </c>
    </row>
    <row r="46" spans="3:33" ht="14.4" x14ac:dyDescent="0.3">
      <c r="C46" s="113" t="s">
        <v>241</v>
      </c>
      <c r="D46" s="113" t="s">
        <v>249</v>
      </c>
      <c r="E46" s="112">
        <v>-357.1088002259184</v>
      </c>
      <c r="F46" s="112">
        <v>-390.07574546536188</v>
      </c>
      <c r="G46" s="112">
        <v>-361.47432500360287</v>
      </c>
      <c r="H46" s="112">
        <v>-360.87938659666969</v>
      </c>
      <c r="I46" s="112">
        <v>-359.46068182751128</v>
      </c>
      <c r="J46" s="112">
        <v>-372.14773054852094</v>
      </c>
      <c r="K46" s="112">
        <v>-395.4233598895122</v>
      </c>
      <c r="L46" s="112">
        <v>-388.72211878933922</v>
      </c>
      <c r="M46" s="112">
        <v>-399.52513900280218</v>
      </c>
      <c r="N46" s="112">
        <v>-404.53613816431744</v>
      </c>
      <c r="O46" s="112">
        <v>-374.96626472199182</v>
      </c>
      <c r="P46" s="112">
        <v>-390.43818538283665</v>
      </c>
      <c r="Q46" s="112">
        <v>-361.34500898080688</v>
      </c>
      <c r="R46" s="112">
        <v>-336.78451453487992</v>
      </c>
      <c r="S46" s="112">
        <v>-356.66220877224953</v>
      </c>
      <c r="T46" s="112">
        <v>-350.60189591047185</v>
      </c>
      <c r="U46" s="112">
        <v>-365.3759020292805</v>
      </c>
      <c r="V46" s="112">
        <v>-335.47766540017312</v>
      </c>
      <c r="W46" s="112">
        <v>-384.0425768763821</v>
      </c>
      <c r="X46" s="112">
        <v>-394.0713262626179</v>
      </c>
      <c r="Y46" s="112">
        <v>-375.94347030656695</v>
      </c>
      <c r="Z46" s="112">
        <v>-377.78850558387728</v>
      </c>
      <c r="AA46" s="112">
        <v>-389.32666313763508</v>
      </c>
      <c r="AB46" s="112">
        <v>-395.17598281273268</v>
      </c>
      <c r="AC46" s="112">
        <v>-370.83929334358004</v>
      </c>
      <c r="AD46" s="112">
        <v>-355.34695004859248</v>
      </c>
      <c r="AE46" s="112">
        <v>-353.17074833968928</v>
      </c>
      <c r="AF46" s="112">
        <v>-322.7751433328973</v>
      </c>
      <c r="AG46" s="112">
        <v>-330.32966766029455</v>
      </c>
    </row>
    <row r="47" spans="3:33" ht="14.4" x14ac:dyDescent="0.3">
      <c r="C47" s="113" t="s">
        <v>241</v>
      </c>
      <c r="D47" s="113" t="s">
        <v>250</v>
      </c>
      <c r="E47" s="112">
        <v>-38.673005978920862</v>
      </c>
      <c r="F47" s="112">
        <v>-38.043104944587945</v>
      </c>
      <c r="G47" s="112">
        <v>-39.73217681120272</v>
      </c>
      <c r="H47" s="112">
        <v>-39.739779327320619</v>
      </c>
      <c r="I47" s="112">
        <v>-40.675003216029431</v>
      </c>
      <c r="J47" s="112">
        <v>-41.683826501470833</v>
      </c>
      <c r="K47" s="112">
        <v>-43.923982789243873</v>
      </c>
      <c r="L47" s="112">
        <v>-44.03952592177022</v>
      </c>
      <c r="M47" s="112">
        <v>-44.889257334246693</v>
      </c>
      <c r="N47" s="112">
        <v>-46.805471205050566</v>
      </c>
      <c r="O47" s="112">
        <v>-46.260449639276004</v>
      </c>
      <c r="P47" s="112">
        <v>-48.752644166231477</v>
      </c>
      <c r="Q47" s="112">
        <v>-55.466434739179199</v>
      </c>
      <c r="R47" s="112">
        <v>-55.439355697805823</v>
      </c>
      <c r="S47" s="112">
        <v>-58.86614906047069</v>
      </c>
      <c r="T47" s="112">
        <v>-58.286526140413628</v>
      </c>
      <c r="U47" s="112">
        <v>-60.0343970087158</v>
      </c>
      <c r="V47" s="112">
        <v>-59.591459539517956</v>
      </c>
      <c r="W47" s="112">
        <v>-60.275656035691952</v>
      </c>
      <c r="X47" s="112">
        <v>-60.865647394640931</v>
      </c>
      <c r="Y47" s="112">
        <v>-60.228114752744283</v>
      </c>
      <c r="Z47" s="112">
        <v>-56.569674660314135</v>
      </c>
      <c r="AA47" s="112">
        <v>-54.416261273115737</v>
      </c>
      <c r="AB47" s="112">
        <v>-53.909902762361121</v>
      </c>
      <c r="AC47" s="112">
        <v>-53.043567187396341</v>
      </c>
      <c r="AD47" s="112">
        <v>-50.705325771876844</v>
      </c>
      <c r="AE47" s="112">
        <v>-48.870272408584761</v>
      </c>
      <c r="AF47" s="112">
        <v>-42.883666814718936</v>
      </c>
      <c r="AG47" s="112">
        <v>-40.766010874961445</v>
      </c>
    </row>
    <row r="48" spans="3:33" ht="14.4" x14ac:dyDescent="0.3">
      <c r="C48" s="125" t="s">
        <v>241</v>
      </c>
      <c r="D48" s="125" t="s">
        <v>292</v>
      </c>
      <c r="E48" s="124">
        <v>-1.9356194207325075</v>
      </c>
      <c r="F48" s="124">
        <v>-2.0086851015950486</v>
      </c>
      <c r="G48" s="124">
        <v>-2.0336158482598758</v>
      </c>
      <c r="H48" s="124">
        <v>-2.0939748466518475</v>
      </c>
      <c r="I48" s="124">
        <v>-2.1252517567060671</v>
      </c>
      <c r="J48" s="124">
        <v>-2.1333140499841954</v>
      </c>
      <c r="K48" s="124">
        <v>-2.1688375089848426</v>
      </c>
      <c r="L48" s="124">
        <v>-2.2035938867398879</v>
      </c>
      <c r="M48" s="124">
        <v>-2.299645296179134</v>
      </c>
      <c r="N48" s="124">
        <v>-2.3790072953877024</v>
      </c>
      <c r="O48" s="124">
        <v>-2.4452947552588178</v>
      </c>
      <c r="P48" s="124">
        <v>-2.5247987935275673</v>
      </c>
      <c r="Q48" s="124">
        <v>-3.4909627596773753</v>
      </c>
      <c r="R48" s="124">
        <v>-3.5083662283865169</v>
      </c>
      <c r="S48" s="124">
        <v>-3.4861199669896585</v>
      </c>
      <c r="T48" s="124">
        <v>-3.4771944265553265</v>
      </c>
      <c r="U48" s="124">
        <v>-3.5358885210534732</v>
      </c>
      <c r="V48" s="124">
        <v>-3.5873369895951894</v>
      </c>
      <c r="W48" s="124">
        <v>-3.5153574506524157</v>
      </c>
      <c r="X48" s="124">
        <v>-3.461527297120496</v>
      </c>
      <c r="Y48" s="124">
        <v>-3.3877647803665982</v>
      </c>
      <c r="Z48" s="124">
        <v>-3.3060763359236374</v>
      </c>
      <c r="AA48" s="124">
        <v>-3.2029384400631535</v>
      </c>
      <c r="AB48" s="124">
        <v>-3.0647516681151097</v>
      </c>
      <c r="AC48" s="124">
        <v>-3.0800927505973021</v>
      </c>
      <c r="AD48" s="124">
        <v>-3.0136310330451743</v>
      </c>
      <c r="AE48" s="124">
        <v>-2.9937038605560984</v>
      </c>
      <c r="AF48" s="124">
        <v>-2.9213424004451238</v>
      </c>
      <c r="AG48" s="124">
        <v>-2.4772989565925498</v>
      </c>
    </row>
    <row r="49" spans="3:33" ht="14.4" x14ac:dyDescent="0.3">
      <c r="C49" s="113" t="s">
        <v>241</v>
      </c>
      <c r="D49" s="113" t="s">
        <v>251</v>
      </c>
      <c r="E49" s="112">
        <v>50.23562088896184</v>
      </c>
      <c r="F49" s="112">
        <v>50.249550757299772</v>
      </c>
      <c r="G49" s="112">
        <v>50.076588358813616</v>
      </c>
      <c r="H49" s="112">
        <v>50.046950620401383</v>
      </c>
      <c r="I49" s="112">
        <v>49.985851463234717</v>
      </c>
      <c r="J49" s="112">
        <v>49.482988456961699</v>
      </c>
      <c r="K49" s="112">
        <v>49.477776657808384</v>
      </c>
      <c r="L49" s="112">
        <v>49.047364353807062</v>
      </c>
      <c r="M49" s="112">
        <v>49.494165600376903</v>
      </c>
      <c r="N49" s="112">
        <v>49.754768941363473</v>
      </c>
      <c r="O49" s="112">
        <v>47.541929469736274</v>
      </c>
      <c r="P49" s="112">
        <v>48.033455643037044</v>
      </c>
      <c r="Q49" s="112">
        <v>47.638234586786879</v>
      </c>
      <c r="R49" s="112">
        <v>47.255466928715414</v>
      </c>
      <c r="S49" s="112">
        <v>46.893526811681923</v>
      </c>
      <c r="T49" s="112">
        <v>47.269294956546659</v>
      </c>
      <c r="U49" s="112">
        <v>47.548879138314042</v>
      </c>
      <c r="V49" s="112">
        <v>47.58753911933529</v>
      </c>
      <c r="W49" s="112">
        <v>48.826341641098303</v>
      </c>
      <c r="X49" s="112">
        <v>48.289831578478839</v>
      </c>
      <c r="Y49" s="112">
        <v>48.251265966376295</v>
      </c>
      <c r="Z49" s="112">
        <v>48.077133050373412</v>
      </c>
      <c r="AA49" s="112">
        <v>47.989487995380557</v>
      </c>
      <c r="AB49" s="112">
        <v>48.191098865912572</v>
      </c>
      <c r="AC49" s="112">
        <v>46.387291005154864</v>
      </c>
      <c r="AD49" s="112">
        <v>46.250282813071266</v>
      </c>
      <c r="AE49" s="112">
        <v>45.791371149881215</v>
      </c>
      <c r="AF49" s="112">
        <v>46.225118492775337</v>
      </c>
      <c r="AG49" s="112">
        <v>45.904945773962723</v>
      </c>
    </row>
    <row r="50" spans="3:33" ht="14.4" x14ac:dyDescent="0.3">
      <c r="C50" s="113" t="s">
        <v>241</v>
      </c>
      <c r="D50" s="113" t="s">
        <v>252</v>
      </c>
      <c r="E50" s="112">
        <v>8.0228407895034852</v>
      </c>
      <c r="F50" s="112">
        <v>7.8981724851816661</v>
      </c>
      <c r="G50" s="112">
        <v>7.7868119985119701</v>
      </c>
      <c r="H50" s="112">
        <v>7.7320473608348399</v>
      </c>
      <c r="I50" s="112">
        <v>7.6892214441103759</v>
      </c>
      <c r="J50" s="112">
        <v>7.2573755668645017</v>
      </c>
      <c r="K50" s="112">
        <v>7.6703805156228935</v>
      </c>
      <c r="L50" s="112">
        <v>7.4651890455631449</v>
      </c>
      <c r="M50" s="112">
        <v>7.9565384955475773</v>
      </c>
      <c r="N50" s="112">
        <v>8.2620015387284855</v>
      </c>
      <c r="O50" s="112">
        <v>7.4565818068645253</v>
      </c>
      <c r="P50" s="112">
        <v>8.0485965727705491</v>
      </c>
      <c r="Q50" s="112">
        <v>7.9556420228634401</v>
      </c>
      <c r="R50" s="112">
        <v>8.0362864181248881</v>
      </c>
      <c r="S50" s="112">
        <v>8.4258147324235093</v>
      </c>
      <c r="T50" s="112">
        <v>8.6315900541396733</v>
      </c>
      <c r="U50" s="112">
        <v>8.713172242813128</v>
      </c>
      <c r="V50" s="112">
        <v>8.699768058445791</v>
      </c>
      <c r="W50" s="112">
        <v>9.1196400470239105</v>
      </c>
      <c r="X50" s="112">
        <v>8.6650443796649501</v>
      </c>
      <c r="Y50" s="112">
        <v>8.6053025055832357</v>
      </c>
      <c r="Z50" s="112">
        <v>8.1931986175574796</v>
      </c>
      <c r="AA50" s="112">
        <v>8.0387777932058135</v>
      </c>
      <c r="AB50" s="112">
        <v>8.0703954351401794</v>
      </c>
      <c r="AC50" s="112">
        <v>7.9146121707755492</v>
      </c>
      <c r="AD50" s="112">
        <v>7.9336662046631403</v>
      </c>
      <c r="AE50" s="112">
        <v>7.8854556026917573</v>
      </c>
      <c r="AF50" s="112">
        <v>7.7267775014355458</v>
      </c>
      <c r="AG50" s="112">
        <v>7.3192160241591386</v>
      </c>
    </row>
    <row r="51" spans="3:33" ht="14.4" x14ac:dyDescent="0.3">
      <c r="C51" s="113" t="s">
        <v>241</v>
      </c>
      <c r="D51" s="113" t="s">
        <v>253</v>
      </c>
      <c r="E51" s="112">
        <v>35.725110078981913</v>
      </c>
      <c r="F51" s="112">
        <v>36.186922891912467</v>
      </c>
      <c r="G51" s="112">
        <v>36.475438527974958</v>
      </c>
      <c r="H51" s="112">
        <v>36.87651190502249</v>
      </c>
      <c r="I51" s="112">
        <v>37.094288442553363</v>
      </c>
      <c r="J51" s="112">
        <v>37.111516610510471</v>
      </c>
      <c r="K51" s="112">
        <v>36.911076904584071</v>
      </c>
      <c r="L51" s="112">
        <v>36.916206895460334</v>
      </c>
      <c r="M51" s="112">
        <v>37.088653751171016</v>
      </c>
      <c r="N51" s="112">
        <v>37.110216003702632</v>
      </c>
      <c r="O51" s="112">
        <v>35.865186378521337</v>
      </c>
      <c r="P51" s="112">
        <v>35.717862900299224</v>
      </c>
      <c r="Q51" s="112">
        <v>35.489460020826549</v>
      </c>
      <c r="R51" s="112">
        <v>35.089379541865952</v>
      </c>
      <c r="S51" s="112">
        <v>34.465947550308599</v>
      </c>
      <c r="T51" s="112">
        <v>34.651415443440328</v>
      </c>
      <c r="U51" s="112">
        <v>34.961518040604822</v>
      </c>
      <c r="V51" s="112">
        <v>35.138288437199044</v>
      </c>
      <c r="W51" s="112">
        <v>36.043633157623631</v>
      </c>
      <c r="X51" s="112">
        <v>36.034034773042336</v>
      </c>
      <c r="Y51" s="112">
        <v>36.0208040106073</v>
      </c>
      <c r="Z51" s="112">
        <v>36.17907518062119</v>
      </c>
      <c r="AA51" s="112">
        <v>36.161182163432429</v>
      </c>
      <c r="AB51" s="112">
        <v>36.245682750013657</v>
      </c>
      <c r="AC51" s="112">
        <v>34.604506054916357</v>
      </c>
      <c r="AD51" s="112">
        <v>34.451224791427691</v>
      </c>
      <c r="AE51" s="112">
        <v>34.070924400367765</v>
      </c>
      <c r="AF51" s="112">
        <v>34.625223913215507</v>
      </c>
      <c r="AG51" s="112">
        <v>34.680898540544099</v>
      </c>
    </row>
    <row r="52" spans="3:33" ht="14.4" x14ac:dyDescent="0.3">
      <c r="C52" s="139" t="s">
        <v>241</v>
      </c>
      <c r="D52" s="139" t="s">
        <v>295</v>
      </c>
      <c r="E52" s="138">
        <v>-0.58343767038967509</v>
      </c>
      <c r="F52" s="138">
        <v>-0.59916623000868852</v>
      </c>
      <c r="G52" s="138">
        <v>-0.58467753903802699</v>
      </c>
      <c r="H52" s="138">
        <v>-0.59167934608494055</v>
      </c>
      <c r="I52" s="138">
        <v>-0.58606125368835948</v>
      </c>
      <c r="J52" s="138">
        <v>-0.58579164597091993</v>
      </c>
      <c r="K52" s="138">
        <v>-0.58223736259331726</v>
      </c>
      <c r="L52" s="138">
        <v>-0.58511238386942865</v>
      </c>
      <c r="M52" s="138">
        <v>-0.58038494723994716</v>
      </c>
      <c r="N52" s="138">
        <v>-0.5797380445138457</v>
      </c>
      <c r="O52" s="138">
        <v>-0.570041754403111</v>
      </c>
      <c r="P52" s="138">
        <v>-0.40941403963480855</v>
      </c>
      <c r="Q52" s="138">
        <v>-0.3797577192552733</v>
      </c>
      <c r="R52" s="138">
        <v>-0.35134048970021931</v>
      </c>
      <c r="S52" s="138">
        <v>-0.39631877705118185</v>
      </c>
      <c r="T52" s="138">
        <v>-0.37190239701240912</v>
      </c>
      <c r="U52" s="138">
        <v>-0.43289094415375517</v>
      </c>
      <c r="V52" s="138">
        <v>-0.42699241923764425</v>
      </c>
      <c r="W52" s="138">
        <v>-0.44894180939266082</v>
      </c>
      <c r="X52" s="138">
        <v>-0.54567491575970917</v>
      </c>
      <c r="Y52" s="138">
        <v>-0.55662989634778093</v>
      </c>
      <c r="Z52" s="138">
        <v>-0.5453919104974293</v>
      </c>
      <c r="AA52" s="138">
        <v>-0.54721620261248483</v>
      </c>
      <c r="AB52" s="138">
        <v>-0.53293883875649295</v>
      </c>
      <c r="AC52" s="138">
        <v>-0.53552096894008039</v>
      </c>
      <c r="AD52" s="138">
        <v>-0.52560945800287417</v>
      </c>
      <c r="AE52" s="138">
        <v>-0.53519190012262952</v>
      </c>
      <c r="AF52" s="138">
        <v>-0.5037827571512653</v>
      </c>
      <c r="AG52" s="138">
        <v>-0.48125340329820632</v>
      </c>
    </row>
    <row r="53" spans="3:33" ht="14.4" x14ac:dyDescent="0.3">
      <c r="C53" s="113" t="s">
        <v>241</v>
      </c>
      <c r="D53" s="113" t="s">
        <v>254</v>
      </c>
      <c r="E53" s="112">
        <v>-21.966150132607581</v>
      </c>
      <c r="F53" s="112">
        <v>-22.473302682639954</v>
      </c>
      <c r="G53" s="112">
        <v>-23.06270134790639</v>
      </c>
      <c r="H53" s="112">
        <v>-23.434530004244785</v>
      </c>
      <c r="I53" s="112">
        <v>-23.264163679725236</v>
      </c>
      <c r="J53" s="112">
        <v>-25.097693344309096</v>
      </c>
      <c r="K53" s="112">
        <v>-25.409784521065095</v>
      </c>
      <c r="L53" s="112">
        <v>-25.284840455346551</v>
      </c>
      <c r="M53" s="112">
        <v>-27.15443882273237</v>
      </c>
      <c r="N53" s="112">
        <v>-25.391527049349278</v>
      </c>
      <c r="O53" s="112">
        <v>-26.332354939453239</v>
      </c>
      <c r="P53" s="112">
        <v>-27.385209266558721</v>
      </c>
      <c r="Q53" s="112">
        <v>-27.627567611415188</v>
      </c>
      <c r="R53" s="112">
        <v>-27.314277494195533</v>
      </c>
      <c r="S53" s="112">
        <v>-26.408809060206103</v>
      </c>
      <c r="T53" s="112">
        <v>-27.180173769943487</v>
      </c>
      <c r="U53" s="112">
        <v>-25.260915081296776</v>
      </c>
      <c r="V53" s="112">
        <v>-24.968813552380421</v>
      </c>
      <c r="W53" s="112">
        <v>-25.431256908525437</v>
      </c>
      <c r="X53" s="112">
        <v>-26.256479510675732</v>
      </c>
      <c r="Y53" s="112">
        <v>-28.099528396377423</v>
      </c>
      <c r="Z53" s="112">
        <v>-28.924789432740855</v>
      </c>
      <c r="AA53" s="112">
        <v>-28.700154652756847</v>
      </c>
      <c r="AB53" s="112">
        <v>-27.709527679628806</v>
      </c>
      <c r="AC53" s="112">
        <v>-27.497877117959597</v>
      </c>
      <c r="AD53" s="112">
        <v>-28.027592326315933</v>
      </c>
      <c r="AE53" s="112">
        <v>-27.082546336186702</v>
      </c>
      <c r="AF53" s="112">
        <v>-26.293495560932524</v>
      </c>
      <c r="AG53" s="112">
        <v>-26.50803386885314</v>
      </c>
    </row>
    <row r="54" spans="3:33" ht="14.4" x14ac:dyDescent="0.3">
      <c r="C54" s="113" t="s">
        <v>241</v>
      </c>
      <c r="D54" s="113" t="s">
        <v>255</v>
      </c>
      <c r="E54" s="112">
        <v>8.3077926966038582</v>
      </c>
      <c r="F54" s="112">
        <v>8.1686502716157143</v>
      </c>
      <c r="G54" s="112">
        <v>7.9853706352219822</v>
      </c>
      <c r="H54" s="112">
        <v>7.881975528521024</v>
      </c>
      <c r="I54" s="112">
        <v>8.4170143765604131</v>
      </c>
      <c r="J54" s="112">
        <v>6.3974094189934814</v>
      </c>
      <c r="K54" s="112">
        <v>7.03569819240351</v>
      </c>
      <c r="L54" s="112">
        <v>7.4198226783138876</v>
      </c>
      <c r="M54" s="112">
        <v>6.8422069632001774</v>
      </c>
      <c r="N54" s="112">
        <v>7.6372957956238103</v>
      </c>
      <c r="O54" s="112">
        <v>6.4450430651253212</v>
      </c>
      <c r="P54" s="112">
        <v>7.6321651547484954</v>
      </c>
      <c r="Q54" s="112">
        <v>8.1479144410470248</v>
      </c>
      <c r="R54" s="112">
        <v>8.6816729193230504</v>
      </c>
      <c r="S54" s="112">
        <v>9.3485124165476492</v>
      </c>
      <c r="T54" s="112">
        <v>10.23003972890765</v>
      </c>
      <c r="U54" s="112">
        <v>10.954431751940215</v>
      </c>
      <c r="V54" s="112">
        <v>11.614494786003172</v>
      </c>
      <c r="W54" s="112">
        <v>10.913373374375908</v>
      </c>
      <c r="X54" s="112">
        <v>10.33687438927085</v>
      </c>
      <c r="Y54" s="112">
        <v>9.2036842570405213</v>
      </c>
      <c r="Z54" s="112">
        <v>7.1029851753443509</v>
      </c>
      <c r="AA54" s="112">
        <v>7.0823097279127056</v>
      </c>
      <c r="AB54" s="112">
        <v>7.3407648837627875</v>
      </c>
      <c r="AC54" s="112">
        <v>6.3127880592795274</v>
      </c>
      <c r="AD54" s="112">
        <v>6.413738666319345</v>
      </c>
      <c r="AE54" s="112">
        <v>6.6459074323291256</v>
      </c>
      <c r="AF54" s="112">
        <v>6.4995056059751919</v>
      </c>
      <c r="AG54" s="112">
        <v>6.4719181803447707</v>
      </c>
    </row>
    <row r="55" spans="3:33" ht="14.4" x14ac:dyDescent="0.3">
      <c r="C55" s="113" t="s">
        <v>241</v>
      </c>
      <c r="D55" s="113" t="s">
        <v>256</v>
      </c>
      <c r="E55" s="112">
        <v>-27.988858961861553</v>
      </c>
      <c r="F55" s="112">
        <v>-28.23944231850524</v>
      </c>
      <c r="G55" s="112">
        <v>-28.509693126963288</v>
      </c>
      <c r="H55" s="112">
        <v>-28.64954706002959</v>
      </c>
      <c r="I55" s="112">
        <v>-28.875854907690762</v>
      </c>
      <c r="J55" s="112">
        <v>-28.658051993210606</v>
      </c>
      <c r="K55" s="112">
        <v>-29.586986260131116</v>
      </c>
      <c r="L55" s="112">
        <v>-29.777767265341797</v>
      </c>
      <c r="M55" s="112">
        <v>-31.153895808021673</v>
      </c>
      <c r="N55" s="112">
        <v>-30.072993856418371</v>
      </c>
      <c r="O55" s="112">
        <v>-30.052075827735646</v>
      </c>
      <c r="P55" s="112">
        <v>-32.032013471279569</v>
      </c>
      <c r="Q55" s="112">
        <v>-32.575742760054581</v>
      </c>
      <c r="R55" s="112">
        <v>-32.759009402412111</v>
      </c>
      <c r="S55" s="112">
        <v>-32.198990693873135</v>
      </c>
      <c r="T55" s="112">
        <v>-33.749422501483615</v>
      </c>
      <c r="U55" s="112">
        <v>-32.373639750420892</v>
      </c>
      <c r="V55" s="112">
        <v>-32.46507118071667</v>
      </c>
      <c r="W55" s="112">
        <v>-32.001872621452563</v>
      </c>
      <c r="X55" s="112">
        <v>-32.176076501035745</v>
      </c>
      <c r="Y55" s="112">
        <v>-32.924148001557271</v>
      </c>
      <c r="Z55" s="112">
        <v>-31.657503795807607</v>
      </c>
      <c r="AA55" s="112">
        <v>-31.505033487005097</v>
      </c>
      <c r="AB55" s="112">
        <v>-30.822912726543358</v>
      </c>
      <c r="AC55" s="112">
        <v>-29.745141307762378</v>
      </c>
      <c r="AD55" s="112">
        <v>-30.194870264786555</v>
      </c>
      <c r="AE55" s="112">
        <v>-29.539493143624423</v>
      </c>
      <c r="AF55" s="112">
        <v>-28.596963249288333</v>
      </c>
      <c r="AG55" s="112">
        <v>-28.610735727773836</v>
      </c>
    </row>
    <row r="56" spans="3:33" ht="14.4" x14ac:dyDescent="0.3">
      <c r="C56" s="137" t="s">
        <v>241</v>
      </c>
      <c r="D56" s="137" t="s">
        <v>294</v>
      </c>
      <c r="E56" s="136">
        <v>-2.7462333947098205</v>
      </c>
      <c r="F56" s="136">
        <v>-2.7945756308563512</v>
      </c>
      <c r="G56" s="136">
        <v>-2.8282813596453615</v>
      </c>
      <c r="H56" s="136">
        <v>-2.8854990054644456</v>
      </c>
      <c r="I56" s="136">
        <v>-2.9468330870839874</v>
      </c>
      <c r="J56" s="136">
        <v>-3.0548927791490907</v>
      </c>
      <c r="K56" s="136">
        <v>-3.094451434354935</v>
      </c>
      <c r="L56" s="136">
        <v>-3.1677094229792133</v>
      </c>
      <c r="M56" s="136">
        <v>-3.1337385245759632</v>
      </c>
      <c r="N56" s="136">
        <v>-3.1642263911460042</v>
      </c>
      <c r="O56" s="136">
        <v>-3.2026664771278943</v>
      </c>
      <c r="P56" s="136">
        <v>-3.3511593320177178</v>
      </c>
      <c r="Q56" s="136">
        <v>-3.4368667514582381</v>
      </c>
      <c r="R56" s="136">
        <v>-3.4713188997215396</v>
      </c>
      <c r="S56" s="136">
        <v>-3.5938862267344729</v>
      </c>
      <c r="T56" s="136">
        <v>-3.7079397814724109</v>
      </c>
      <c r="U56" s="136">
        <v>-3.8175156878367518</v>
      </c>
      <c r="V56" s="136">
        <v>-4.0290242363341857</v>
      </c>
      <c r="W56" s="136">
        <v>-4.1769309770732193</v>
      </c>
      <c r="X56" s="136">
        <v>-4.3017742315994418</v>
      </c>
      <c r="Y56" s="136">
        <v>-4.3568525144079286</v>
      </c>
      <c r="Z56" s="136">
        <v>-4.3669185198210707</v>
      </c>
      <c r="AA56" s="136">
        <v>-4.3761949047350743</v>
      </c>
      <c r="AB56" s="136">
        <v>-4.4457884053642864</v>
      </c>
      <c r="AC56" s="136">
        <v>-4.4364528780206314</v>
      </c>
      <c r="AD56" s="136">
        <v>-4.5832925922602357</v>
      </c>
      <c r="AE56" s="136">
        <v>-4.4213042187687854</v>
      </c>
      <c r="AF56" s="136">
        <v>-4.4971086427012894</v>
      </c>
      <c r="AG56" s="136">
        <v>-4.5539389519100899</v>
      </c>
    </row>
    <row r="57" spans="3:33" ht="14.4" x14ac:dyDescent="0.3">
      <c r="C57" s="113" t="s">
        <v>241</v>
      </c>
      <c r="D57" s="113" t="s">
        <v>257</v>
      </c>
      <c r="E57" s="112">
        <v>36.984360369469975</v>
      </c>
      <c r="F57" s="112">
        <v>39.036892878677627</v>
      </c>
      <c r="G57" s="112">
        <v>37.935603256327873</v>
      </c>
      <c r="H57" s="112">
        <v>41.972124571252401</v>
      </c>
      <c r="I57" s="112">
        <v>39.235796555237684</v>
      </c>
      <c r="J57" s="112">
        <v>40.111009550523484</v>
      </c>
      <c r="K57" s="112">
        <v>37.302284754422793</v>
      </c>
      <c r="L57" s="112">
        <v>38.52122464660463</v>
      </c>
      <c r="M57" s="112">
        <v>38.555573038320858</v>
      </c>
      <c r="N57" s="112">
        <v>39.886114748401482</v>
      </c>
      <c r="O57" s="112">
        <v>39.021034864390138</v>
      </c>
      <c r="P57" s="112">
        <v>39.073749588672385</v>
      </c>
      <c r="Q57" s="112">
        <v>39.572432438307089</v>
      </c>
      <c r="R57" s="112">
        <v>40.577589787265865</v>
      </c>
      <c r="S57" s="112">
        <v>42.628539977556493</v>
      </c>
      <c r="T57" s="112">
        <v>43.332787151996072</v>
      </c>
      <c r="U57" s="112">
        <v>44.997914879974047</v>
      </c>
      <c r="V57" s="112">
        <v>46.858616885448079</v>
      </c>
      <c r="W57" s="112">
        <v>48.605357027622055</v>
      </c>
      <c r="X57" s="112">
        <v>46.171669029594796</v>
      </c>
      <c r="Y57" s="112">
        <v>45.085775583745431</v>
      </c>
      <c r="Z57" s="112">
        <v>44.189168393785906</v>
      </c>
      <c r="AA57" s="112">
        <v>44.426523281290436</v>
      </c>
      <c r="AB57" s="112">
        <v>44.034115788501538</v>
      </c>
      <c r="AC57" s="112">
        <v>45.754621477392021</v>
      </c>
      <c r="AD57" s="112">
        <v>45.538474781790939</v>
      </c>
      <c r="AE57" s="112">
        <v>51.784462570263358</v>
      </c>
      <c r="AF57" s="112">
        <v>46.306768464084442</v>
      </c>
      <c r="AG57" s="112">
        <v>46.522682969770237</v>
      </c>
    </row>
    <row r="58" spans="3:33" ht="14.4" x14ac:dyDescent="0.3">
      <c r="C58" s="113" t="s">
        <v>241</v>
      </c>
      <c r="D58" s="113" t="s">
        <v>258</v>
      </c>
      <c r="E58" s="112">
        <v>10.528843768369562</v>
      </c>
      <c r="F58" s="112">
        <v>10.637949508722965</v>
      </c>
      <c r="G58" s="112">
        <v>9.3004207992229571</v>
      </c>
      <c r="H58" s="112">
        <v>11.623797288175437</v>
      </c>
      <c r="I58" s="112">
        <v>10.283168833180092</v>
      </c>
      <c r="J58" s="112">
        <v>11.104317027906372</v>
      </c>
      <c r="K58" s="112">
        <v>10.471197875959144</v>
      </c>
      <c r="L58" s="112">
        <v>11.624533232797619</v>
      </c>
      <c r="M58" s="112">
        <v>11.642317991177112</v>
      </c>
      <c r="N58" s="112">
        <v>12.586930859123221</v>
      </c>
      <c r="O58" s="112">
        <v>11.670818322360887</v>
      </c>
      <c r="P58" s="112">
        <v>12.574983162785921</v>
      </c>
      <c r="Q58" s="112">
        <v>12.958710556589729</v>
      </c>
      <c r="R58" s="112">
        <v>13.765360654013385</v>
      </c>
      <c r="S58" s="112">
        <v>15.354144778690051</v>
      </c>
      <c r="T58" s="112">
        <v>16.278258118339018</v>
      </c>
      <c r="U58" s="112">
        <v>16.546827722733525</v>
      </c>
      <c r="V58" s="112">
        <v>18.289607137218361</v>
      </c>
      <c r="W58" s="112">
        <v>19.197649711615536</v>
      </c>
      <c r="X58" s="112">
        <v>18.615908987815313</v>
      </c>
      <c r="Y58" s="112">
        <v>17.672455676501414</v>
      </c>
      <c r="Z58" s="112">
        <v>17.218213781340637</v>
      </c>
      <c r="AA58" s="112">
        <v>17.164866458498825</v>
      </c>
      <c r="AB58" s="112">
        <v>16.817997394436198</v>
      </c>
      <c r="AC58" s="112">
        <v>17.350509144424691</v>
      </c>
      <c r="AD58" s="112">
        <v>17.810142474204216</v>
      </c>
      <c r="AE58" s="112">
        <v>22.281807681329479</v>
      </c>
      <c r="AF58" s="112">
        <v>17.044308286099369</v>
      </c>
      <c r="AG58" s="112">
        <v>16.413543548618545</v>
      </c>
    </row>
    <row r="59" spans="3:33" ht="14.4" x14ac:dyDescent="0.3">
      <c r="C59" s="113" t="s">
        <v>241</v>
      </c>
      <c r="D59" s="113" t="s">
        <v>259</v>
      </c>
      <c r="E59" s="112">
        <v>3.1504170237229565</v>
      </c>
      <c r="F59" s="112">
        <v>2.5151612359987681</v>
      </c>
      <c r="G59" s="112">
        <v>2.2568020859215112</v>
      </c>
      <c r="H59" s="112">
        <v>1.9482673448410275</v>
      </c>
      <c r="I59" s="112">
        <v>1.7846756915513089</v>
      </c>
      <c r="J59" s="112">
        <v>0.41331355537333336</v>
      </c>
      <c r="K59" s="112">
        <v>0.36260493943911865</v>
      </c>
      <c r="L59" s="112">
        <v>0.32973197427549539</v>
      </c>
      <c r="M59" s="112">
        <v>0.29323005921418516</v>
      </c>
      <c r="N59" s="112">
        <v>0.27762839488149293</v>
      </c>
      <c r="O59" s="112">
        <v>0.21702761002081108</v>
      </c>
      <c r="P59" s="112">
        <v>0.16185896326752416</v>
      </c>
      <c r="Q59" s="112">
        <v>-8.73044076586851E-3</v>
      </c>
      <c r="R59" s="112">
        <v>-7.8821769993532853E-2</v>
      </c>
      <c r="S59" s="112">
        <v>-0.16323887736781184</v>
      </c>
      <c r="T59" s="112">
        <v>-0.15615426279972958</v>
      </c>
      <c r="U59" s="112">
        <v>1.0639746328619402</v>
      </c>
      <c r="V59" s="112">
        <v>-0.72689235916021</v>
      </c>
      <c r="W59" s="112">
        <v>-0.76941120384539197</v>
      </c>
      <c r="X59" s="112">
        <v>-0.56109394352350095</v>
      </c>
      <c r="Y59" s="112">
        <v>-0.46041796074073899</v>
      </c>
      <c r="Z59" s="112">
        <v>-0.28341313663585427</v>
      </c>
      <c r="AA59" s="112">
        <v>3.0184631366363613E-2</v>
      </c>
      <c r="AB59" s="112">
        <v>0.21426269088152503</v>
      </c>
      <c r="AC59" s="112">
        <v>0.48451048260249013</v>
      </c>
      <c r="AD59" s="112">
        <v>0.53309076763808139</v>
      </c>
      <c r="AE59" s="112">
        <v>0.44337861420978908</v>
      </c>
      <c r="AF59" s="112">
        <v>0.43712841838590882</v>
      </c>
      <c r="AG59" s="112">
        <v>0.34362842564825891</v>
      </c>
    </row>
    <row r="60" spans="3:33" ht="14.4" x14ac:dyDescent="0.3">
      <c r="C60" s="113" t="s">
        <v>241</v>
      </c>
      <c r="D60" s="113" t="s">
        <v>260</v>
      </c>
      <c r="E60" s="112">
        <v>2.8128890187492535</v>
      </c>
      <c r="F60" s="112">
        <v>2.4558668411034086</v>
      </c>
      <c r="G60" s="112">
        <v>2.3965316815752109</v>
      </c>
      <c r="H60" s="112">
        <v>2.3372690760657755</v>
      </c>
      <c r="I60" s="112">
        <v>2.4332184488714628</v>
      </c>
      <c r="J60" s="112">
        <v>1.1597796870361152</v>
      </c>
      <c r="K60" s="112">
        <v>1.1501266321930252</v>
      </c>
      <c r="L60" s="112">
        <v>1.1543691987763625</v>
      </c>
      <c r="M60" s="112">
        <v>1.1378946816231736</v>
      </c>
      <c r="N60" s="112">
        <v>1.1716077711438035</v>
      </c>
      <c r="O60" s="112">
        <v>1.1631104099195575</v>
      </c>
      <c r="P60" s="112">
        <v>1.1791098947021081</v>
      </c>
      <c r="Q60" s="112">
        <v>1.1148231600764693</v>
      </c>
      <c r="R60" s="112">
        <v>1.1193018824621657</v>
      </c>
      <c r="S60" s="112">
        <v>1.1251339375002551</v>
      </c>
      <c r="T60" s="112">
        <v>1.198976753484394</v>
      </c>
      <c r="U60" s="112">
        <v>2.575445620314488</v>
      </c>
      <c r="V60" s="112">
        <v>0.96308516283691858</v>
      </c>
      <c r="W60" s="112">
        <v>0.93363568240641481</v>
      </c>
      <c r="X60" s="112">
        <v>0.95739537321552248</v>
      </c>
      <c r="Y60" s="112">
        <v>0.89766761544229856</v>
      </c>
      <c r="Z60" s="112">
        <v>0.87919532745294371</v>
      </c>
      <c r="AA60" s="112">
        <v>0.98545786236808031</v>
      </c>
      <c r="AB60" s="112">
        <v>0.97259666803648659</v>
      </c>
      <c r="AC60" s="112">
        <v>1.0371085298684342</v>
      </c>
      <c r="AD60" s="112">
        <v>1.0500040417350882</v>
      </c>
      <c r="AE60" s="112">
        <v>1.0362046991820537</v>
      </c>
      <c r="AF60" s="112">
        <v>1.0449115148789108</v>
      </c>
      <c r="AG60" s="112">
        <v>0.95693188946493146</v>
      </c>
    </row>
    <row r="61" spans="3:33" ht="14.4" x14ac:dyDescent="0.3">
      <c r="C61" s="135" t="s">
        <v>241</v>
      </c>
      <c r="D61" s="135" t="s">
        <v>293</v>
      </c>
      <c r="E61" s="134">
        <v>-4.3753072155246304E-3</v>
      </c>
      <c r="F61" s="134">
        <v>-4.2665089947317202E-3</v>
      </c>
      <c r="G61" s="134">
        <v>-4.1550018530291406E-3</v>
      </c>
      <c r="H61" s="134">
        <v>-4.0489125472792402E-3</v>
      </c>
      <c r="I61" s="134">
        <v>-3.9426619224959998E-3</v>
      </c>
      <c r="J61" s="134">
        <v>-4.51565713314463E-3</v>
      </c>
      <c r="K61" s="134">
        <v>-2.56775748785853E-3</v>
      </c>
      <c r="L61" s="134">
        <v>-2.9308797656272998E-3</v>
      </c>
      <c r="M61" s="134">
        <v>-3.2789909231532599E-3</v>
      </c>
      <c r="N61" s="134">
        <v>-3.60961443322975E-3</v>
      </c>
      <c r="O61" s="134">
        <v>-3.95222268092964E-3</v>
      </c>
      <c r="P61" s="134">
        <v>-4.2646191290095104E-3</v>
      </c>
      <c r="Q61" s="134">
        <v>-4.5602251056159303E-3</v>
      </c>
      <c r="R61" s="134">
        <v>-6.4273867918872799E-3</v>
      </c>
      <c r="S61" s="134">
        <v>-6.39271789220893E-3</v>
      </c>
      <c r="T61" s="134">
        <v>-6.3530670713419102E-3</v>
      </c>
      <c r="U61" s="134">
        <v>-6.3244199051245001E-3</v>
      </c>
      <c r="V61" s="134">
        <v>-6.9991489125890306E-3</v>
      </c>
      <c r="W61" s="134">
        <v>-6.8213453628972005E-3</v>
      </c>
      <c r="X61" s="134">
        <v>-7.1979275951137602E-3</v>
      </c>
      <c r="Y61" s="134">
        <v>-7.6528900589607103E-3</v>
      </c>
      <c r="Z61" s="134">
        <v>-8.0876354419500592E-3</v>
      </c>
      <c r="AA61" s="134">
        <v>-8.4994565072326906E-3</v>
      </c>
      <c r="AB61" s="134">
        <v>-8.5416011435520394E-3</v>
      </c>
      <c r="AC61" s="134">
        <v>-8.5980267967045894E-3</v>
      </c>
      <c r="AD61" s="134">
        <v>-8.0364802156276099E-3</v>
      </c>
      <c r="AE61" s="134">
        <v>-7.6484093121930701E-3</v>
      </c>
      <c r="AF61" s="134">
        <v>-7.2179185952637908E-3</v>
      </c>
      <c r="AG61" s="134">
        <v>-6.7704595400805102E-3</v>
      </c>
    </row>
    <row r="62" spans="3:33" ht="14.4" x14ac:dyDescent="0.3">
      <c r="C62" s="113" t="s">
        <v>241</v>
      </c>
      <c r="D62" s="113" t="s">
        <v>261</v>
      </c>
      <c r="E62" s="112">
        <v>-31.462154888990032</v>
      </c>
      <c r="F62" s="112">
        <v>-19.417143070007135</v>
      </c>
      <c r="G62" s="112">
        <v>-13.850140009464774</v>
      </c>
      <c r="H62" s="112">
        <v>-18.742898750004208</v>
      </c>
      <c r="I62" s="112">
        <v>-26.671556124754257</v>
      </c>
      <c r="J62" s="112">
        <v>-29.739290404114083</v>
      </c>
      <c r="K62" s="112">
        <v>-29.388167857847112</v>
      </c>
      <c r="L62" s="112">
        <v>-35.398259022874591</v>
      </c>
      <c r="M62" s="112">
        <v>-36.304770617102982</v>
      </c>
      <c r="N62" s="112">
        <v>-40.037672350488315</v>
      </c>
      <c r="O62" s="112">
        <v>-48.135509653115911</v>
      </c>
      <c r="P62" s="112">
        <v>-41.574492182269523</v>
      </c>
      <c r="Q62" s="112">
        <v>-46.564479191131575</v>
      </c>
      <c r="R62" s="112">
        <v>-52.305130036414354</v>
      </c>
      <c r="S62" s="112">
        <v>-57.655073227084152</v>
      </c>
      <c r="T62" s="112">
        <v>-58.79081626865311</v>
      </c>
      <c r="U62" s="112">
        <v>-65.885050343300719</v>
      </c>
      <c r="V62" s="112">
        <v>-68.193279397655786</v>
      </c>
      <c r="W62" s="112">
        <v>-45.390460058725402</v>
      </c>
      <c r="X62" s="112">
        <v>-30.242742616410954</v>
      </c>
      <c r="Y62" s="112">
        <v>-40.25654472627587</v>
      </c>
      <c r="Z62" s="112">
        <v>-38.225716645377396</v>
      </c>
      <c r="AA62" s="112">
        <v>-34.603379889533009</v>
      </c>
      <c r="AB62" s="112">
        <v>-31.158789301244905</v>
      </c>
      <c r="AC62" s="112">
        <v>-34.79199951604577</v>
      </c>
      <c r="AD62" s="112">
        <v>-37.101737707516101</v>
      </c>
      <c r="AE62" s="112">
        <v>-39.691962139712118</v>
      </c>
      <c r="AF62" s="112">
        <v>-41.960420145549698</v>
      </c>
      <c r="AG62" s="112">
        <v>-44.620515998960457</v>
      </c>
    </row>
    <row r="63" spans="3:33" ht="14.4" x14ac:dyDescent="0.3">
      <c r="C63" s="113" t="s">
        <v>243</v>
      </c>
      <c r="D63" s="113" t="s">
        <v>188</v>
      </c>
      <c r="E63" s="112">
        <v>0.13246265320415321</v>
      </c>
      <c r="F63" s="112">
        <v>-0.43263360042576876</v>
      </c>
      <c r="G63" s="112">
        <v>-1.2134629272149291</v>
      </c>
      <c r="H63" s="112">
        <v>-1.7131570736475725</v>
      </c>
      <c r="I63" s="112">
        <v>-1.9982849191539558</v>
      </c>
      <c r="J63" s="112">
        <v>-2.0620377768400409</v>
      </c>
      <c r="K63" s="112">
        <v>-2.8474264430554896</v>
      </c>
      <c r="L63" s="112">
        <v>-3.3770250542390259</v>
      </c>
      <c r="M63" s="112">
        <v>-4.0253235725364176</v>
      </c>
      <c r="N63" s="112">
        <v>-3.580207825566788</v>
      </c>
      <c r="O63" s="112">
        <v>-3.8854645571506805</v>
      </c>
      <c r="P63" s="112">
        <v>-4.575912168262855</v>
      </c>
      <c r="Q63" s="112">
        <v>-5.4964341764314479</v>
      </c>
      <c r="R63" s="112">
        <v>-5.7732999436633854</v>
      </c>
      <c r="S63" s="112">
        <v>-6.5872405691067684</v>
      </c>
      <c r="T63" s="112">
        <v>-6.9757786527390522</v>
      </c>
      <c r="U63" s="112">
        <v>-7.5610658773313686</v>
      </c>
      <c r="V63" s="112">
        <v>-7.7916574574111435</v>
      </c>
      <c r="W63" s="112">
        <v>-8.4854354832829113</v>
      </c>
      <c r="X63" s="112">
        <v>-8.5254370061433189</v>
      </c>
      <c r="Y63" s="112">
        <v>-8.850935572945648</v>
      </c>
      <c r="Z63" s="112">
        <v>-9.3750900538546702</v>
      </c>
      <c r="AA63" s="112">
        <v>-9.1548043750903076</v>
      </c>
      <c r="AB63" s="112">
        <v>-9.3507070399778094</v>
      </c>
      <c r="AC63" s="112">
        <v>-9.3630072434053488</v>
      </c>
      <c r="AD63" s="112">
        <v>-9.6481545279219887</v>
      </c>
      <c r="AE63" s="112">
        <v>-9.55231128642599</v>
      </c>
      <c r="AF63" s="112">
        <v>-9.7878691334346595</v>
      </c>
      <c r="AG63" s="112">
        <v>-9.9680030419241472</v>
      </c>
    </row>
    <row r="64" spans="3:33" ht="14.4" x14ac:dyDescent="0.3">
      <c r="C64" s="113" t="s">
        <v>243</v>
      </c>
      <c r="D64" s="113" t="s">
        <v>249</v>
      </c>
      <c r="E64" s="112">
        <v>-14.338771900478406</v>
      </c>
      <c r="F64" s="112">
        <v>-15.01306993116768</v>
      </c>
      <c r="G64" s="112">
        <v>-15.652016309152323</v>
      </c>
      <c r="H64" s="112">
        <v>-16.113556887318047</v>
      </c>
      <c r="I64" s="112">
        <v>-16.326869035133193</v>
      </c>
      <c r="J64" s="112">
        <v>-16.486794461372732</v>
      </c>
      <c r="K64" s="112">
        <v>-16.961006145857539</v>
      </c>
      <c r="L64" s="112">
        <v>-17.012469856653656</v>
      </c>
      <c r="M64" s="112">
        <v>-17.401298005073091</v>
      </c>
      <c r="N64" s="112">
        <v>-17.50288300204031</v>
      </c>
      <c r="O64" s="112">
        <v>-17.730430736588197</v>
      </c>
      <c r="P64" s="112">
        <v>-18.015289244533978</v>
      </c>
      <c r="Q64" s="112">
        <v>-18.238590287610965</v>
      </c>
      <c r="R64" s="112">
        <v>-18.346214667193255</v>
      </c>
      <c r="S64" s="112">
        <v>-18.306194038591407</v>
      </c>
      <c r="T64" s="112">
        <v>-18.521219790960405</v>
      </c>
      <c r="U64" s="112">
        <v>-18.781177621362264</v>
      </c>
      <c r="V64" s="112">
        <v>-18.840071648518286</v>
      </c>
      <c r="W64" s="112">
        <v>-19.470556527779046</v>
      </c>
      <c r="X64" s="112">
        <v>-19.516466777647494</v>
      </c>
      <c r="Y64" s="112">
        <v>-19.548082612442794</v>
      </c>
      <c r="Z64" s="112">
        <v>-19.32371792077026</v>
      </c>
      <c r="AA64" s="112">
        <v>-18.069191819066624</v>
      </c>
      <c r="AB64" s="112">
        <v>-18.367800143702713</v>
      </c>
      <c r="AC64" s="112">
        <v>-18.115477301458515</v>
      </c>
      <c r="AD64" s="112">
        <v>-18.104920137772829</v>
      </c>
      <c r="AE64" s="112">
        <v>-18.246904268253807</v>
      </c>
      <c r="AF64" s="112">
        <v>-18.205902705623735</v>
      </c>
      <c r="AG64" s="112">
        <v>-18.114767787724052</v>
      </c>
    </row>
    <row r="65" spans="3:33" ht="14.4" x14ac:dyDescent="0.3">
      <c r="C65" s="127" t="s">
        <v>243</v>
      </c>
      <c r="D65" s="127" t="s">
        <v>292</v>
      </c>
      <c r="E65" s="126">
        <v>-1.5989306215615829E-2</v>
      </c>
      <c r="F65" s="126">
        <v>-1.361482043336691E-2</v>
      </c>
      <c r="G65" s="126">
        <v>-1.0389917714019091E-2</v>
      </c>
      <c r="H65" s="126">
        <v>-7.0974353281243801E-3</v>
      </c>
      <c r="I65" s="126">
        <v>-3.12263968668776E-3</v>
      </c>
      <c r="J65" s="126">
        <v>-1.7976214522468399E-3</v>
      </c>
      <c r="K65" s="126">
        <v>-2.0150685913118199E-3</v>
      </c>
      <c r="L65" s="126">
        <v>-3.4421808421796398E-3</v>
      </c>
      <c r="M65" s="126">
        <v>-5.23352580505544E-3</v>
      </c>
      <c r="N65" s="126">
        <v>-5.4753198369027704E-3</v>
      </c>
      <c r="O65" s="126">
        <v>-6.3850529366044706E-3</v>
      </c>
      <c r="P65" s="126">
        <v>-1.043845442604926E-2</v>
      </c>
      <c r="Q65" s="126">
        <v>-1.4319200132476921E-2</v>
      </c>
      <c r="R65" s="126">
        <v>-1.8431366028163081E-2</v>
      </c>
      <c r="S65" s="126">
        <v>-2.114946470743137E-2</v>
      </c>
      <c r="T65" s="126">
        <v>-2.5183202141348643E-2</v>
      </c>
      <c r="U65" s="126">
        <v>-2.8421875233322329E-2</v>
      </c>
      <c r="V65" s="126">
        <v>-2.6708163192507409E-2</v>
      </c>
      <c r="W65" s="126">
        <v>-2.2185000026790639E-2</v>
      </c>
      <c r="X65" s="126">
        <v>-1.848141346027431E-2</v>
      </c>
      <c r="Y65" s="126">
        <v>-1.344609548024619E-2</v>
      </c>
      <c r="Z65" s="126">
        <v>-1.1741490607135622E-2</v>
      </c>
      <c r="AA65" s="126">
        <v>-1.0647501452172262E-2</v>
      </c>
      <c r="AB65" s="126">
        <v>-9.8417880673953503E-3</v>
      </c>
      <c r="AC65" s="126">
        <v>-8.85418660756194E-3</v>
      </c>
      <c r="AD65" s="126">
        <v>-1.1933605776748771E-2</v>
      </c>
      <c r="AE65" s="126">
        <v>-1.522426392770883E-2</v>
      </c>
      <c r="AF65" s="126">
        <v>-1.6530434979859853E-2</v>
      </c>
      <c r="AG65" s="126">
        <v>-1.6659479059542018E-2</v>
      </c>
    </row>
    <row r="66" spans="3:33" ht="14.4" x14ac:dyDescent="0.3">
      <c r="C66" s="113" t="s">
        <v>243</v>
      </c>
      <c r="D66" s="113" t="s">
        <v>250</v>
      </c>
      <c r="E66" s="112">
        <v>-0.81364278867233863</v>
      </c>
      <c r="F66" s="112">
        <v>-0.70166484113074012</v>
      </c>
      <c r="G66" s="112">
        <v>-0.57690940482027298</v>
      </c>
      <c r="H66" s="112">
        <v>-0.46016139251282323</v>
      </c>
      <c r="I66" s="112">
        <v>-0.32847546286735807</v>
      </c>
      <c r="J66" s="112">
        <v>-0.31321169932169818</v>
      </c>
      <c r="K66" s="112">
        <v>-0.36192951098646009</v>
      </c>
      <c r="L66" s="112">
        <v>-0.44885614864328849</v>
      </c>
      <c r="M66" s="112">
        <v>-0.55200766573830284</v>
      </c>
      <c r="N66" s="112">
        <v>-0.60838345498031632</v>
      </c>
      <c r="O66" s="112">
        <v>-0.6742247602918251</v>
      </c>
      <c r="P66" s="112">
        <v>-0.72189952540518043</v>
      </c>
      <c r="Q66" s="112">
        <v>-0.75381554988385857</v>
      </c>
      <c r="R66" s="112">
        <v>-0.76257945008908912</v>
      </c>
      <c r="S66" s="112">
        <v>-0.72099372961020791</v>
      </c>
      <c r="T66" s="112">
        <v>-0.68592282914947833</v>
      </c>
      <c r="U66" s="112">
        <v>-0.63399031092372893</v>
      </c>
      <c r="V66" s="112">
        <v>-0.52078452850555002</v>
      </c>
      <c r="W66" s="112">
        <v>-0.38152630159883411</v>
      </c>
      <c r="X66" s="112">
        <v>-0.29810384554583491</v>
      </c>
      <c r="Y66" s="112">
        <v>-0.22247820661191897</v>
      </c>
      <c r="Z66" s="112">
        <v>-0.16621732662000416</v>
      </c>
      <c r="AA66" s="112">
        <v>-0.13614763967267463</v>
      </c>
      <c r="AB66" s="112">
        <v>-0.11909659749476474</v>
      </c>
      <c r="AC66" s="112">
        <v>-9.9514566538282695E-2</v>
      </c>
      <c r="AD66" s="112">
        <v>-0.12398542774723816</v>
      </c>
      <c r="AE66" s="112">
        <v>-0.15025560422268203</v>
      </c>
      <c r="AF66" s="112">
        <v>-0.1609164057681054</v>
      </c>
      <c r="AG66" s="112">
        <v>-0.1598004019397686</v>
      </c>
    </row>
    <row r="67" spans="3:33" ht="14.4" x14ac:dyDescent="0.3">
      <c r="C67" s="113" t="s">
        <v>243</v>
      </c>
      <c r="D67" s="113" t="s">
        <v>251</v>
      </c>
      <c r="E67" s="112">
        <v>12.366243712102289</v>
      </c>
      <c r="F67" s="112">
        <v>12.335036775450014</v>
      </c>
      <c r="G67" s="112">
        <v>12.306055688637771</v>
      </c>
      <c r="H67" s="112">
        <v>12.279931114624848</v>
      </c>
      <c r="I67" s="112">
        <v>12.256787477466773</v>
      </c>
      <c r="J67" s="112">
        <v>12.235822650605012</v>
      </c>
      <c r="K67" s="112">
        <v>12.218683143623117</v>
      </c>
      <c r="L67" s="112">
        <v>12.203356250491543</v>
      </c>
      <c r="M67" s="112">
        <v>12.189783364194241</v>
      </c>
      <c r="N67" s="112">
        <v>12.178155293994713</v>
      </c>
      <c r="O67" s="112">
        <v>11.725806733681845</v>
      </c>
      <c r="P67" s="112">
        <v>11.087516216280815</v>
      </c>
      <c r="Q67" s="112">
        <v>10.484222861262809</v>
      </c>
      <c r="R67" s="112">
        <v>9.9151460226122534</v>
      </c>
      <c r="S67" s="112">
        <v>9.3824971006623183</v>
      </c>
      <c r="T67" s="112">
        <v>8.8747578453966476</v>
      </c>
      <c r="U67" s="112">
        <v>8.3994619216932058</v>
      </c>
      <c r="V67" s="112">
        <v>7.9510054351638368</v>
      </c>
      <c r="W67" s="112">
        <v>7.5262552757593744</v>
      </c>
      <c r="X67" s="112">
        <v>7.1177224654078266</v>
      </c>
      <c r="Y67" s="112">
        <v>6.8864299477501261</v>
      </c>
      <c r="Z67" s="112">
        <v>6.6661965053397907</v>
      </c>
      <c r="AA67" s="112">
        <v>6.4564377154707842</v>
      </c>
      <c r="AB67" s="112">
        <v>6.2665063702718369</v>
      </c>
      <c r="AC67" s="112">
        <v>6.0732589558488526</v>
      </c>
      <c r="AD67" s="112">
        <v>5.9205114964379648</v>
      </c>
      <c r="AE67" s="112">
        <v>5.7349122807132291</v>
      </c>
      <c r="AF67" s="112">
        <v>5.5764905504541709</v>
      </c>
      <c r="AG67" s="112">
        <v>5.4265879341603265</v>
      </c>
    </row>
    <row r="68" spans="3:33" ht="14.4" x14ac:dyDescent="0.3">
      <c r="C68" s="113" t="s">
        <v>243</v>
      </c>
      <c r="D68" s="113" t="s">
        <v>252</v>
      </c>
      <c r="E68" s="112">
        <v>1.4719048680786101E-3</v>
      </c>
      <c r="F68" s="112">
        <v>1.5054032791213302E-3</v>
      </c>
      <c r="G68" s="112">
        <v>1.53830441116498E-3</v>
      </c>
      <c r="H68" s="112">
        <v>1.57141611093228E-3</v>
      </c>
      <c r="I68" s="112">
        <v>1.60440995555583E-3</v>
      </c>
      <c r="J68" s="112">
        <v>1.63744618365037E-3</v>
      </c>
      <c r="K68" s="112">
        <v>1.67047770517262E-3</v>
      </c>
      <c r="L68" s="112">
        <v>1.7035720739996501E-3</v>
      </c>
      <c r="M68" s="112">
        <v>1.7365753559082299E-3</v>
      </c>
      <c r="N68" s="112">
        <v>1.7695688364286399E-3</v>
      </c>
      <c r="O68" s="112">
        <v>1.26800245508453E-3</v>
      </c>
      <c r="P68" s="112">
        <v>1.3773495245727602E-3</v>
      </c>
      <c r="Q68" s="112">
        <v>1.4827273689151398E-3</v>
      </c>
      <c r="R68" s="112">
        <v>1.58448211317383E-3</v>
      </c>
      <c r="S68" s="112">
        <v>1.6829084943633902E-3</v>
      </c>
      <c r="T68" s="112">
        <v>1.7781464528561599E-3</v>
      </c>
      <c r="U68" s="112">
        <v>8.7270025824355004E-4</v>
      </c>
      <c r="V68" s="112">
        <v>4.8603270750138003E-4</v>
      </c>
      <c r="W68" s="112">
        <v>5.2944006621176995E-4</v>
      </c>
      <c r="X68" s="112">
        <v>5.7047994923980008E-4</v>
      </c>
      <c r="Y68" s="112">
        <v>6.1041371971383993E-4</v>
      </c>
      <c r="Z68" s="112">
        <v>6.4816931156438994E-4</v>
      </c>
      <c r="AA68" s="112">
        <v>6.8387651025973001E-4</v>
      </c>
      <c r="AB68" s="112">
        <v>7.1765670383694999E-4</v>
      </c>
      <c r="AC68" s="112">
        <v>7.4962346580721001E-4</v>
      </c>
      <c r="AD68" s="112">
        <v>7.7988309520735999E-4</v>
      </c>
      <c r="AE68" s="112">
        <v>8.0853511719401001E-4</v>
      </c>
      <c r="AF68" s="112">
        <v>8.3567274710898002E-4</v>
      </c>
      <c r="AG68" s="112">
        <v>8.6138332084814999E-4</v>
      </c>
    </row>
    <row r="69" spans="3:33" ht="14.4" x14ac:dyDescent="0.3">
      <c r="C69" s="113" t="s">
        <v>243</v>
      </c>
      <c r="D69" s="113" t="s">
        <v>253</v>
      </c>
      <c r="E69" s="112">
        <v>12.481392219883455</v>
      </c>
      <c r="F69" s="112">
        <v>12.446067594637865</v>
      </c>
      <c r="G69" s="112">
        <v>12.413076310703726</v>
      </c>
      <c r="H69" s="112">
        <v>12.383034850800456</v>
      </c>
      <c r="I69" s="112">
        <v>12.356065379209943</v>
      </c>
      <c r="J69" s="112">
        <v>12.331362865943111</v>
      </c>
      <c r="K69" s="112">
        <v>12.310571345936658</v>
      </c>
      <c r="L69" s="112">
        <v>12.291675535146844</v>
      </c>
      <c r="M69" s="112">
        <v>12.274614693838394</v>
      </c>
      <c r="N69" s="112">
        <v>12.259577191229363</v>
      </c>
      <c r="O69" s="112">
        <v>11.79743629847621</v>
      </c>
      <c r="P69" s="112">
        <v>11.15471079241795</v>
      </c>
      <c r="Q69" s="112">
        <v>10.547124478627184</v>
      </c>
      <c r="R69" s="112">
        <v>9.9738516626040425</v>
      </c>
      <c r="S69" s="112">
        <v>9.437100500098019</v>
      </c>
      <c r="T69" s="112">
        <v>8.9253501074064214</v>
      </c>
      <c r="U69" s="112">
        <v>8.4477691577935197</v>
      </c>
      <c r="V69" s="112">
        <v>7.996257382055612</v>
      </c>
      <c r="W69" s="112">
        <v>7.5678250851212745</v>
      </c>
      <c r="X69" s="112">
        <v>7.1556909997885256</v>
      </c>
      <c r="Y69" s="112">
        <v>6.9215410260369623</v>
      </c>
      <c r="Z69" s="112">
        <v>6.6985006960251088</v>
      </c>
      <c r="AA69" s="112">
        <v>6.4860008864135228</v>
      </c>
      <c r="AB69" s="112">
        <v>6.2933925680519609</v>
      </c>
      <c r="AC69" s="112">
        <v>6.0975303568943264</v>
      </c>
      <c r="AD69" s="112">
        <v>5.9422284705538271</v>
      </c>
      <c r="AE69" s="112">
        <v>5.7541334528596009</v>
      </c>
      <c r="AF69" s="112">
        <v>5.5932728601162571</v>
      </c>
      <c r="AG69" s="112">
        <v>5.4409866924123573</v>
      </c>
    </row>
    <row r="70" spans="3:33" ht="14.4" x14ac:dyDescent="0.3">
      <c r="C70" s="133" t="s">
        <v>243</v>
      </c>
      <c r="D70" s="133" t="s">
        <v>295</v>
      </c>
      <c r="E70" s="132">
        <v>-0.117536552222542</v>
      </c>
      <c r="F70" s="132">
        <v>-0.11347477276350079</v>
      </c>
      <c r="G70" s="132">
        <v>-0.10951945974756479</v>
      </c>
      <c r="H70" s="132">
        <v>-0.10565776123516932</v>
      </c>
      <c r="I70" s="132">
        <v>-0.10188688050628185</v>
      </c>
      <c r="J70" s="132">
        <v>-9.8204179182626569E-2</v>
      </c>
      <c r="K70" s="132">
        <v>-9.4607107243385447E-2</v>
      </c>
      <c r="L70" s="132">
        <v>-9.1093199381084358E-2</v>
      </c>
      <c r="M70" s="132">
        <v>-8.7660071926497482E-2</v>
      </c>
      <c r="N70" s="132">
        <v>-8.4305419894521907E-2</v>
      </c>
      <c r="O70" s="132">
        <v>-7.3645663367746611E-2</v>
      </c>
      <c r="P70" s="132">
        <v>-6.9348550983912238E-2</v>
      </c>
      <c r="Q70" s="132">
        <v>-6.5189314003848378E-2</v>
      </c>
      <c r="R70" s="132">
        <v>-6.1123325407873651E-2</v>
      </c>
      <c r="S70" s="132">
        <v>-5.7147687620270553E-2</v>
      </c>
      <c r="T70" s="132">
        <v>-5.3259869051837889E-2</v>
      </c>
      <c r="U70" s="132">
        <v>-4.9457422354709089E-2</v>
      </c>
      <c r="V70" s="132">
        <v>-4.5737979599275565E-2</v>
      </c>
      <c r="W70" s="132">
        <v>-4.2099249428110816E-2</v>
      </c>
      <c r="X70" s="132">
        <v>-3.8539014329939052E-2</v>
      </c>
      <c r="Y70" s="132">
        <v>-3.5721492006550309E-2</v>
      </c>
      <c r="Z70" s="132">
        <v>-3.2952359996881446E-2</v>
      </c>
      <c r="AA70" s="132">
        <v>-3.0247047452999071E-2</v>
      </c>
      <c r="AB70" s="132">
        <v>-2.7603854483959852E-2</v>
      </c>
      <c r="AC70" s="132">
        <v>-2.5021024511281031E-2</v>
      </c>
      <c r="AD70" s="132">
        <v>-2.2496857211069251E-2</v>
      </c>
      <c r="AE70" s="132">
        <v>-2.0029707263565608E-2</v>
      </c>
      <c r="AF70" s="132">
        <v>-1.7617982409194769E-2</v>
      </c>
      <c r="AG70" s="132">
        <v>-1.5260141572877939E-2</v>
      </c>
    </row>
    <row r="71" spans="3:33" ht="14.4" x14ac:dyDescent="0.3">
      <c r="C71" s="113" t="s">
        <v>243</v>
      </c>
      <c r="D71" s="113" t="s">
        <v>254</v>
      </c>
      <c r="E71" s="112">
        <v>-4.933312026500202</v>
      </c>
      <c r="F71" s="112">
        <v>-4.9957514275853709</v>
      </c>
      <c r="G71" s="112">
        <v>-5.0539431039866685</v>
      </c>
      <c r="H71" s="112">
        <v>-5.1106852936664495</v>
      </c>
      <c r="I71" s="112">
        <v>-5.1659891329699237</v>
      </c>
      <c r="J71" s="112">
        <v>-5.2199286209176945</v>
      </c>
      <c r="K71" s="112">
        <v>-5.2726437542281603</v>
      </c>
      <c r="L71" s="112">
        <v>-5.3065652154213589</v>
      </c>
      <c r="M71" s="112">
        <v>-5.374801605576045</v>
      </c>
      <c r="N71" s="112">
        <v>-5.4231479075844291</v>
      </c>
      <c r="O71" s="112">
        <v>-4.5639250943255156</v>
      </c>
      <c r="P71" s="112">
        <v>-4.3098059954118586</v>
      </c>
      <c r="Q71" s="112">
        <v>-4.2434320876108202</v>
      </c>
      <c r="R71" s="112">
        <v>-3.9794117399213853</v>
      </c>
      <c r="S71" s="112">
        <v>-4.0903778682382281</v>
      </c>
      <c r="T71" s="112">
        <v>-3.8627587299239781</v>
      </c>
      <c r="U71" s="112">
        <v>-3.8697865813451608</v>
      </c>
      <c r="V71" s="112">
        <v>-3.5127869669008924</v>
      </c>
      <c r="W71" s="112">
        <v>-3.4335835988239194</v>
      </c>
      <c r="X71" s="112">
        <v>-3.3006812049547003</v>
      </c>
      <c r="Y71" s="112">
        <v>-3.2914042136936219</v>
      </c>
      <c r="Z71" s="112">
        <v>-3.5143711707199112</v>
      </c>
      <c r="AA71" s="112">
        <v>-3.537341798008355</v>
      </c>
      <c r="AB71" s="112">
        <v>-3.627447971941514</v>
      </c>
      <c r="AC71" s="112">
        <v>-3.566730786806704</v>
      </c>
      <c r="AD71" s="112">
        <v>-3.7512996116533004</v>
      </c>
      <c r="AE71" s="112">
        <v>-3.7165414830642214</v>
      </c>
      <c r="AF71" s="112">
        <v>-3.9088741166057197</v>
      </c>
      <c r="AG71" s="112">
        <v>-3.9852871913169166</v>
      </c>
    </row>
    <row r="72" spans="3:33" ht="14.4" x14ac:dyDescent="0.3">
      <c r="C72" s="113" t="s">
        <v>243</v>
      </c>
      <c r="D72" s="113" t="s">
        <v>255</v>
      </c>
      <c r="E72" s="112">
        <v>3.5242894428235048E-2</v>
      </c>
      <c r="F72" s="112">
        <v>3.6439502926806519E-2</v>
      </c>
      <c r="G72" s="112">
        <v>3.7644149097405877E-2</v>
      </c>
      <c r="H72" s="112">
        <v>3.887258918475258E-2</v>
      </c>
      <c r="I72" s="112">
        <v>4.0124623814955421E-2</v>
      </c>
      <c r="J72" s="112">
        <v>4.1399390145210734E-2</v>
      </c>
      <c r="K72" s="112">
        <v>4.2689449869460064E-2</v>
      </c>
      <c r="L72" s="112">
        <v>5.4302089835883936E-2</v>
      </c>
      <c r="M72" s="112">
        <v>4.4256655556907991E-2</v>
      </c>
      <c r="N72" s="112">
        <v>4.5155616455728291E-2</v>
      </c>
      <c r="O72" s="112">
        <v>0.46398341741706395</v>
      </c>
      <c r="P72" s="112">
        <v>0.5604714583609155</v>
      </c>
      <c r="Q72" s="112">
        <v>0.54424492912803113</v>
      </c>
      <c r="R72" s="112">
        <v>0.64125252345580619</v>
      </c>
      <c r="S72" s="112">
        <v>0.51861428457867131</v>
      </c>
      <c r="T72" s="112">
        <v>0.60221541351107988</v>
      </c>
      <c r="U72" s="112">
        <v>0.54800015356354614</v>
      </c>
      <c r="V72" s="112">
        <v>0.7407660378955756</v>
      </c>
      <c r="W72" s="112">
        <v>0.73645462072496959</v>
      </c>
      <c r="X72" s="112">
        <v>0.76496409162052592</v>
      </c>
      <c r="Y72" s="112">
        <v>0.80259224518791117</v>
      </c>
      <c r="Z72" s="112">
        <v>0.69092057582831612</v>
      </c>
      <c r="AA72" s="112">
        <v>0.70338113980505845</v>
      </c>
      <c r="AB72" s="112">
        <v>0.67922074688756384</v>
      </c>
      <c r="AC72" s="112">
        <v>0.71189955619104472</v>
      </c>
      <c r="AD72" s="112">
        <v>0.62885934895300788</v>
      </c>
      <c r="AE72" s="112">
        <v>0.67796930240331066</v>
      </c>
      <c r="AF72" s="112">
        <v>0.58412368985344609</v>
      </c>
      <c r="AG72" s="112">
        <v>0.5948554497874402</v>
      </c>
    </row>
    <row r="73" spans="3:33" ht="14.4" x14ac:dyDescent="0.3">
      <c r="C73" s="113" t="s">
        <v>243</v>
      </c>
      <c r="D73" s="113" t="s">
        <v>256</v>
      </c>
      <c r="E73" s="112">
        <v>-4.3705824652787371</v>
      </c>
      <c r="F73" s="112">
        <v>-4.4229734212759277</v>
      </c>
      <c r="G73" s="112">
        <v>-4.4715222434673265</v>
      </c>
      <c r="H73" s="112">
        <v>-4.5190869695718554</v>
      </c>
      <c r="I73" s="112">
        <v>-4.5656644210246959</v>
      </c>
      <c r="J73" s="112">
        <v>-4.6113133682286067</v>
      </c>
      <c r="K73" s="112">
        <v>-4.6561482669170697</v>
      </c>
      <c r="L73" s="112">
        <v>-4.6995058012684101</v>
      </c>
      <c r="M73" s="112">
        <v>-4.741987596007494</v>
      </c>
      <c r="N73" s="112">
        <v>-4.7828918816953667</v>
      </c>
      <c r="O73" s="112">
        <v>-4.5732307735247026</v>
      </c>
      <c r="P73" s="112">
        <v>-4.4506697255273409</v>
      </c>
      <c r="Q73" s="112">
        <v>-4.3320477492899832</v>
      </c>
      <c r="R73" s="112">
        <v>-4.2148319423580149</v>
      </c>
      <c r="S73" s="112">
        <v>-4.1004978584440916</v>
      </c>
      <c r="T73" s="112">
        <v>-3.9870826132979813</v>
      </c>
      <c r="U73" s="112">
        <v>-3.8774417436118447</v>
      </c>
      <c r="V73" s="112">
        <v>-3.7685193838259314</v>
      </c>
      <c r="W73" s="112">
        <v>-3.6620390606190729</v>
      </c>
      <c r="X73" s="112">
        <v>-3.5564549935419683</v>
      </c>
      <c r="Y73" s="112">
        <v>-3.5813121330584425</v>
      </c>
      <c r="Z73" s="112">
        <v>-3.5989564764390209</v>
      </c>
      <c r="AA73" s="112">
        <v>-3.6160357551328226</v>
      </c>
      <c r="AB73" s="112">
        <v>-3.6409179063057326</v>
      </c>
      <c r="AC73" s="112">
        <v>-3.6563297950518261</v>
      </c>
      <c r="AD73" s="112">
        <v>-3.6813194882522389</v>
      </c>
      <c r="AE73" s="112">
        <v>-3.6986455752093383</v>
      </c>
      <c r="AF73" s="112">
        <v>-3.7186063989531855</v>
      </c>
      <c r="AG73" s="112">
        <v>-3.7349990997184772</v>
      </c>
    </row>
    <row r="74" spans="3:33" ht="14.4" x14ac:dyDescent="0.3">
      <c r="C74" s="131" t="s">
        <v>243</v>
      </c>
      <c r="D74" s="131" t="s">
        <v>294</v>
      </c>
      <c r="E74" s="130">
        <v>-0.60806229569918901</v>
      </c>
      <c r="F74" s="130">
        <v>-0.62056544327388485</v>
      </c>
      <c r="G74" s="130">
        <v>-0.63267674695364307</v>
      </c>
      <c r="H74" s="130">
        <v>-0.64436223552130678</v>
      </c>
      <c r="I74" s="130">
        <v>-0.65563586444961386</v>
      </c>
      <c r="J74" s="130">
        <v>-0.66651141603218422</v>
      </c>
      <c r="K74" s="130">
        <v>-0.6770021936608519</v>
      </c>
      <c r="L74" s="130">
        <v>-0.68712103742169461</v>
      </c>
      <c r="M74" s="130">
        <v>-0.69688034116940456</v>
      </c>
      <c r="N74" s="130">
        <v>-0.70629206895268648</v>
      </c>
      <c r="O74" s="130">
        <v>-0.73069767129630003</v>
      </c>
      <c r="P74" s="130">
        <v>-0.74497678009159041</v>
      </c>
      <c r="Q74" s="130">
        <v>-0.7588061976637317</v>
      </c>
      <c r="R74" s="130">
        <v>-0.77226316588946908</v>
      </c>
      <c r="S74" s="130">
        <v>-0.78535982358087408</v>
      </c>
      <c r="T74" s="130">
        <v>-0.79810746510529074</v>
      </c>
      <c r="U74" s="130">
        <v>-0.81051698866869226</v>
      </c>
      <c r="V74" s="130">
        <v>-0.82259891403585939</v>
      </c>
      <c r="W74" s="130">
        <v>-0.83436339676250815</v>
      </c>
      <c r="X74" s="130">
        <v>-0.84588926184694957</v>
      </c>
      <c r="Y74" s="130">
        <v>-0.86556403855572162</v>
      </c>
      <c r="Z74" s="130">
        <v>-0.88496861696776052</v>
      </c>
      <c r="AA74" s="130">
        <v>-0.90397142221208304</v>
      </c>
      <c r="AB74" s="130">
        <v>-0.92256644543170208</v>
      </c>
      <c r="AC74" s="130">
        <v>-0.94079692119779956</v>
      </c>
      <c r="AD74" s="130">
        <v>-0.95865706694563757</v>
      </c>
      <c r="AE74" s="130">
        <v>-0.9761041728876364</v>
      </c>
      <c r="AF74" s="130">
        <v>-0.9932535923717567</v>
      </c>
      <c r="AG74" s="130">
        <v>-1.0100619576401475</v>
      </c>
    </row>
    <row r="75" spans="3:33" ht="14.4" x14ac:dyDescent="0.3">
      <c r="C75" s="113" t="s">
        <v>243</v>
      </c>
      <c r="D75" s="113" t="s">
        <v>257</v>
      </c>
      <c r="E75" s="112">
        <v>5.8684469970892215</v>
      </c>
      <c r="F75" s="112">
        <v>5.7471300198241675</v>
      </c>
      <c r="G75" s="112">
        <v>5.6238528257907507</v>
      </c>
      <c r="H75" s="112">
        <v>5.5255096627520786</v>
      </c>
      <c r="I75" s="112">
        <v>5.4258082535751067</v>
      </c>
      <c r="J75" s="112">
        <v>5.3294896472092592</v>
      </c>
      <c r="K75" s="112">
        <v>5.2517846805068045</v>
      </c>
      <c r="L75" s="112">
        <v>5.1819927596867119</v>
      </c>
      <c r="M75" s="112">
        <v>5.1033538823524438</v>
      </c>
      <c r="N75" s="112">
        <v>5.0539405799954782</v>
      </c>
      <c r="O75" s="112">
        <v>4.8899478815755213</v>
      </c>
      <c r="P75" s="112">
        <v>4.7994836926352535</v>
      </c>
      <c r="Q75" s="112">
        <v>4.7363740734401141</v>
      </c>
      <c r="R75" s="112">
        <v>4.7105135527980435</v>
      </c>
      <c r="S75" s="112">
        <v>4.7011347520145668</v>
      </c>
      <c r="T75" s="112">
        <v>4.6212785712203841</v>
      </c>
      <c r="U75" s="112">
        <v>4.4522339670496649</v>
      </c>
      <c r="V75" s="112">
        <v>4.5806422974400967</v>
      </c>
      <c r="W75" s="112">
        <v>4.3893136742560772</v>
      </c>
      <c r="X75" s="112">
        <v>4.3414444667814811</v>
      </c>
      <c r="Y75" s="112">
        <v>4.4281709325723533</v>
      </c>
      <c r="Z75" s="112">
        <v>4.4197908776797004</v>
      </c>
      <c r="AA75" s="112">
        <v>4.4099640655960686</v>
      </c>
      <c r="AB75" s="112">
        <v>4.4124555620913064</v>
      </c>
      <c r="AC75" s="112">
        <v>4.3822262870309885</v>
      </c>
      <c r="AD75" s="112">
        <v>4.4109607021869914</v>
      </c>
      <c r="AE75" s="112">
        <v>4.6406733349898364</v>
      </c>
      <c r="AF75" s="112">
        <v>4.5532277261841481</v>
      </c>
      <c r="AG75" s="112">
        <v>4.5563733576462102</v>
      </c>
    </row>
    <row r="76" spans="3:33" ht="14.4" x14ac:dyDescent="0.3">
      <c r="C76" s="113" t="s">
        <v>243</v>
      </c>
      <c r="D76" s="113" t="s">
        <v>258</v>
      </c>
      <c r="E76" s="112">
        <v>0.18639386797648508</v>
      </c>
      <c r="F76" s="112">
        <v>0.18327206668218207</v>
      </c>
      <c r="G76" s="112">
        <v>0.17247978950898804</v>
      </c>
      <c r="H76" s="112">
        <v>0.17204874963134736</v>
      </c>
      <c r="I76" s="112">
        <v>0.17487132432662048</v>
      </c>
      <c r="J76" s="112">
        <v>0.1691639197677462</v>
      </c>
      <c r="K76" s="112">
        <v>0.17808079170929358</v>
      </c>
      <c r="L76" s="112">
        <v>0.1889707941326394</v>
      </c>
      <c r="M76" s="112">
        <v>0.18650316384173229</v>
      </c>
      <c r="N76" s="112">
        <v>0.20947387441177356</v>
      </c>
      <c r="O76" s="112">
        <v>0.14441614722153712</v>
      </c>
      <c r="P76" s="112">
        <v>0.15803432766135972</v>
      </c>
      <c r="Q76" s="112">
        <v>0.19412321093166005</v>
      </c>
      <c r="R76" s="112">
        <v>0.26103628921704503</v>
      </c>
      <c r="S76" s="112">
        <v>0.33943242469068852</v>
      </c>
      <c r="T76" s="112">
        <v>0.34240808331633121</v>
      </c>
      <c r="U76" s="112">
        <v>0.2477591761343832</v>
      </c>
      <c r="V76" s="112">
        <v>0.43511825917920555</v>
      </c>
      <c r="W76" s="112">
        <v>0.32803448334151397</v>
      </c>
      <c r="X76" s="112">
        <v>0.34678803906160027</v>
      </c>
      <c r="Y76" s="112">
        <v>0.4434910900011384</v>
      </c>
      <c r="Z76" s="112">
        <v>0.44644267872934057</v>
      </c>
      <c r="AA76" s="112">
        <v>0.44525991514477903</v>
      </c>
      <c r="AB76" s="112">
        <v>0.45892075282151462</v>
      </c>
      <c r="AC76" s="112">
        <v>0.43655974606613479</v>
      </c>
      <c r="AD76" s="112">
        <v>0.47365818303040852</v>
      </c>
      <c r="AE76" s="112">
        <v>0.71130516967341761</v>
      </c>
      <c r="AF76" s="112">
        <v>0.6316109986055537</v>
      </c>
      <c r="AG76" s="112">
        <v>0.64275283694488072</v>
      </c>
    </row>
    <row r="77" spans="3:33" ht="14.4" x14ac:dyDescent="0.3">
      <c r="C77" s="113" t="s">
        <v>243</v>
      </c>
      <c r="D77" s="113" t="s">
        <v>259</v>
      </c>
      <c r="E77" s="112" t="s">
        <v>1</v>
      </c>
      <c r="F77" s="112" t="s">
        <v>1</v>
      </c>
      <c r="G77" s="112" t="s">
        <v>1</v>
      </c>
      <c r="H77" s="112" t="s">
        <v>1</v>
      </c>
      <c r="I77" s="112" t="s">
        <v>1</v>
      </c>
      <c r="J77" s="112" t="s">
        <v>1</v>
      </c>
      <c r="K77" s="112" t="s">
        <v>1</v>
      </c>
      <c r="L77" s="112" t="s">
        <v>1</v>
      </c>
      <c r="M77" s="112" t="s">
        <v>1</v>
      </c>
      <c r="N77" s="112" t="s">
        <v>1</v>
      </c>
      <c r="O77" s="112" t="s">
        <v>1</v>
      </c>
      <c r="P77" s="112" t="s">
        <v>1</v>
      </c>
      <c r="Q77" s="112" t="s">
        <v>1</v>
      </c>
      <c r="R77" s="112" t="s">
        <v>1</v>
      </c>
      <c r="S77" s="112" t="s">
        <v>1</v>
      </c>
      <c r="T77" s="112" t="s">
        <v>1</v>
      </c>
      <c r="U77" s="112" t="s">
        <v>1</v>
      </c>
      <c r="V77" s="112" t="s">
        <v>1</v>
      </c>
      <c r="W77" s="112" t="s">
        <v>1</v>
      </c>
      <c r="X77" s="112" t="s">
        <v>1</v>
      </c>
      <c r="Y77" s="112" t="s">
        <v>1</v>
      </c>
      <c r="Z77" s="112" t="s">
        <v>1</v>
      </c>
      <c r="AA77" s="112" t="s">
        <v>1</v>
      </c>
      <c r="AB77" s="112" t="s">
        <v>1</v>
      </c>
      <c r="AC77" s="112" t="s">
        <v>1</v>
      </c>
      <c r="AD77" s="112" t="s">
        <v>1</v>
      </c>
      <c r="AE77" s="112" t="s">
        <v>1</v>
      </c>
      <c r="AF77" s="112" t="s">
        <v>1</v>
      </c>
      <c r="AG77" s="112" t="s">
        <v>1</v>
      </c>
    </row>
    <row r="78" spans="3:33" ht="14.4" x14ac:dyDescent="0.3">
      <c r="C78" s="113" t="s">
        <v>243</v>
      </c>
      <c r="D78" s="113" t="s">
        <v>260</v>
      </c>
      <c r="E78" s="112" t="s">
        <v>1</v>
      </c>
      <c r="F78" s="112" t="s">
        <v>1</v>
      </c>
      <c r="G78" s="112" t="s">
        <v>1</v>
      </c>
      <c r="H78" s="112" t="s">
        <v>1</v>
      </c>
      <c r="I78" s="112" t="s">
        <v>1</v>
      </c>
      <c r="J78" s="112" t="s">
        <v>1</v>
      </c>
      <c r="K78" s="112" t="s">
        <v>1</v>
      </c>
      <c r="L78" s="112" t="s">
        <v>1</v>
      </c>
      <c r="M78" s="112" t="s">
        <v>1</v>
      </c>
      <c r="N78" s="112" t="s">
        <v>1</v>
      </c>
      <c r="O78" s="112" t="s">
        <v>1</v>
      </c>
      <c r="P78" s="112" t="s">
        <v>1</v>
      </c>
      <c r="Q78" s="112" t="s">
        <v>1</v>
      </c>
      <c r="R78" s="112" t="s">
        <v>1</v>
      </c>
      <c r="S78" s="112" t="s">
        <v>1</v>
      </c>
      <c r="T78" s="112" t="s">
        <v>1</v>
      </c>
      <c r="U78" s="112" t="s">
        <v>1</v>
      </c>
      <c r="V78" s="112" t="s">
        <v>1</v>
      </c>
      <c r="W78" s="112" t="s">
        <v>1</v>
      </c>
      <c r="X78" s="112" t="s">
        <v>1</v>
      </c>
      <c r="Y78" s="112" t="s">
        <v>1</v>
      </c>
      <c r="Z78" s="112" t="s">
        <v>1</v>
      </c>
      <c r="AA78" s="112" t="s">
        <v>1</v>
      </c>
      <c r="AB78" s="112" t="s">
        <v>1</v>
      </c>
      <c r="AC78" s="112" t="s">
        <v>1</v>
      </c>
      <c r="AD78" s="112" t="s">
        <v>1</v>
      </c>
      <c r="AE78" s="112" t="s">
        <v>1</v>
      </c>
      <c r="AF78" s="112" t="s">
        <v>1</v>
      </c>
      <c r="AG78" s="112" t="s">
        <v>1</v>
      </c>
    </row>
    <row r="79" spans="3:33" ht="14.4" x14ac:dyDescent="0.3">
      <c r="C79" s="129" t="s">
        <v>243</v>
      </c>
      <c r="D79" s="129" t="s">
        <v>293</v>
      </c>
      <c r="E79" s="128" t="s">
        <v>1</v>
      </c>
      <c r="F79" s="128" t="s">
        <v>1</v>
      </c>
      <c r="G79" s="128" t="s">
        <v>1</v>
      </c>
      <c r="H79" s="128" t="s">
        <v>1</v>
      </c>
      <c r="I79" s="128" t="s">
        <v>1</v>
      </c>
      <c r="J79" s="128" t="s">
        <v>1</v>
      </c>
      <c r="K79" s="128" t="s">
        <v>1</v>
      </c>
      <c r="L79" s="128" t="s">
        <v>1</v>
      </c>
      <c r="M79" s="128" t="s">
        <v>1</v>
      </c>
      <c r="N79" s="128" t="s">
        <v>1</v>
      </c>
      <c r="O79" s="128" t="s">
        <v>1</v>
      </c>
      <c r="P79" s="128" t="s">
        <v>1</v>
      </c>
      <c r="Q79" s="128" t="s">
        <v>1</v>
      </c>
      <c r="R79" s="128" t="s">
        <v>1</v>
      </c>
      <c r="S79" s="128" t="s">
        <v>1</v>
      </c>
      <c r="T79" s="128" t="s">
        <v>1</v>
      </c>
      <c r="U79" s="128" t="s">
        <v>1</v>
      </c>
      <c r="V79" s="128" t="s">
        <v>1</v>
      </c>
      <c r="W79" s="128" t="s">
        <v>1</v>
      </c>
      <c r="X79" s="128" t="s">
        <v>1</v>
      </c>
      <c r="Y79" s="128" t="s">
        <v>1</v>
      </c>
      <c r="Z79" s="128" t="s">
        <v>1</v>
      </c>
      <c r="AA79" s="128" t="s">
        <v>1</v>
      </c>
      <c r="AB79" s="128" t="s">
        <v>1</v>
      </c>
      <c r="AC79" s="128" t="s">
        <v>1</v>
      </c>
      <c r="AD79" s="128" t="s">
        <v>1</v>
      </c>
      <c r="AE79" s="128" t="s">
        <v>1</v>
      </c>
      <c r="AF79" s="128" t="s">
        <v>1</v>
      </c>
      <c r="AG79" s="128" t="s">
        <v>1</v>
      </c>
    </row>
    <row r="80" spans="3:33" ht="14.4" x14ac:dyDescent="0.3">
      <c r="C80" s="113" t="s">
        <v>243</v>
      </c>
      <c r="D80" s="113" t="s">
        <v>261</v>
      </c>
      <c r="E80" s="112">
        <v>-2.0967073844650677</v>
      </c>
      <c r="F80" s="112">
        <v>-1.8791476556345232</v>
      </c>
      <c r="G80" s="112">
        <v>-1.8899352603142134</v>
      </c>
      <c r="H80" s="112">
        <v>-1.9692484259952812</v>
      </c>
      <c r="I80" s="112">
        <v>-2.1196511381052048</v>
      </c>
      <c r="J80" s="112">
        <v>-2.1535582076524511</v>
      </c>
      <c r="K80" s="112">
        <v>-2.1038361309017533</v>
      </c>
      <c r="L80" s="112">
        <v>-2.3032687777292864</v>
      </c>
      <c r="M80" s="112">
        <v>-2.2101813977517382</v>
      </c>
      <c r="N80" s="112">
        <v>-2.4348151405295257</v>
      </c>
      <c r="O80" s="112">
        <v>-2.6488175711966888</v>
      </c>
      <c r="P80" s="112">
        <v>-2.6141491640332335</v>
      </c>
      <c r="Q80" s="112">
        <v>-2.5619711810103833</v>
      </c>
      <c r="R80" s="112">
        <v>-2.6871542096697607</v>
      </c>
      <c r="S80" s="112">
        <v>-2.80022330108718</v>
      </c>
      <c r="T80" s="112">
        <v>-2.644899952726198</v>
      </c>
      <c r="U80" s="112">
        <v>-2.3707626446168315</v>
      </c>
      <c r="V80" s="112">
        <v>-2.5044171976198131</v>
      </c>
      <c r="W80" s="112">
        <v>-2.1840361955381273</v>
      </c>
      <c r="X80" s="112">
        <v>-2.1049208253790099</v>
      </c>
      <c r="Y80" s="112">
        <v>-2.2767230551542488</v>
      </c>
      <c r="Z80" s="112">
        <v>-2.5172621899232435</v>
      </c>
      <c r="AA80" s="112">
        <v>-3.2386536704883579</v>
      </c>
      <c r="AB80" s="112">
        <v>-2.8917872744493058</v>
      </c>
      <c r="AC80" s="112">
        <v>-2.727495729323866</v>
      </c>
      <c r="AD80" s="112">
        <v>-2.6921415732507104</v>
      </c>
      <c r="AE80" s="112">
        <v>-2.6066341685021093</v>
      </c>
      <c r="AF80" s="112">
        <v>-2.3742178468549575</v>
      </c>
      <c r="AG80" s="112">
        <v>-2.3297578148489744</v>
      </c>
    </row>
    <row r="83" spans="3:34" ht="14.4" x14ac:dyDescent="0.3">
      <c r="C83" s="109" t="s">
        <v>262</v>
      </c>
      <c r="D83" s="108"/>
      <c r="E83" s="108"/>
      <c r="F83" s="108"/>
      <c r="G83" s="108"/>
      <c r="H83" s="108"/>
      <c r="I83" s="108"/>
      <c r="J83" s="108"/>
      <c r="K83" s="108"/>
      <c r="L83" s="108"/>
      <c r="M83" s="108"/>
      <c r="N83" s="108"/>
      <c r="O83" s="108"/>
      <c r="P83" s="108"/>
      <c r="Q83" s="108"/>
      <c r="R83" s="108"/>
      <c r="S83" s="108"/>
      <c r="T83" s="108"/>
      <c r="U83" s="108"/>
      <c r="V83" s="108"/>
      <c r="W83" s="108"/>
      <c r="X83" s="108"/>
      <c r="Y83" s="108"/>
      <c r="Z83" s="108"/>
      <c r="AA83" s="108"/>
      <c r="AB83" s="108"/>
      <c r="AC83" s="108"/>
      <c r="AD83" s="108"/>
      <c r="AE83" s="108"/>
      <c r="AF83" s="108"/>
      <c r="AG83" s="108"/>
    </row>
    <row r="84" spans="3:34" ht="14.4" x14ac:dyDescent="0.3">
      <c r="C84" s="109" t="s">
        <v>263</v>
      </c>
      <c r="D84" s="108"/>
      <c r="E84" s="108"/>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c r="AG84" s="108"/>
    </row>
    <row r="85" spans="3:34" ht="14.4" x14ac:dyDescent="0.3">
      <c r="C85" s="109" t="s">
        <v>264</v>
      </c>
      <c r="D85" s="108"/>
      <c r="E85" s="108"/>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c r="AG85" s="108"/>
    </row>
    <row r="86" spans="3:34" ht="14.4" x14ac:dyDescent="0.3">
      <c r="C86" s="109" t="s">
        <v>265</v>
      </c>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108"/>
    </row>
    <row r="88" spans="3:34" ht="14.4" x14ac:dyDescent="0.3">
      <c r="C88" s="109" t="s">
        <v>266</v>
      </c>
      <c r="D88" s="108"/>
      <c r="E88" s="108"/>
      <c r="F88" s="108"/>
      <c r="G88" s="108"/>
      <c r="H88" s="108"/>
      <c r="I88" s="108"/>
      <c r="J88" s="108"/>
      <c r="K88" s="108"/>
      <c r="L88" s="108"/>
      <c r="M88" s="108"/>
      <c r="N88" s="108"/>
      <c r="O88" s="108"/>
      <c r="P88" s="108"/>
      <c r="Q88" s="108"/>
      <c r="R88" s="108"/>
      <c r="S88" s="108"/>
      <c r="T88" s="108"/>
      <c r="U88" s="108"/>
      <c r="V88" s="108"/>
      <c r="W88" s="108"/>
      <c r="X88" s="108"/>
      <c r="Y88" s="108"/>
      <c r="Z88" s="108"/>
      <c r="AA88" s="108"/>
      <c r="AB88" s="108"/>
      <c r="AC88" s="108"/>
      <c r="AD88" s="108"/>
      <c r="AE88" s="108"/>
      <c r="AF88" s="108"/>
      <c r="AG88" s="108"/>
    </row>
    <row r="90" spans="3:34" ht="14.4" x14ac:dyDescent="0.3">
      <c r="C90" s="109" t="s">
        <v>267</v>
      </c>
      <c r="D90" s="108"/>
      <c r="E90" s="108"/>
      <c r="F90" s="108"/>
      <c r="G90" s="108"/>
      <c r="H90" s="108"/>
      <c r="I90" s="108"/>
      <c r="J90" s="108"/>
      <c r="K90" s="108"/>
      <c r="L90" s="108"/>
      <c r="M90" s="108"/>
      <c r="N90" s="108"/>
      <c r="O90" s="108"/>
      <c r="P90" s="108"/>
      <c r="Q90" s="108"/>
      <c r="R90" s="108"/>
      <c r="S90" s="108"/>
      <c r="T90" s="108"/>
      <c r="U90" s="108"/>
      <c r="V90" s="108"/>
      <c r="W90" s="108"/>
      <c r="X90" s="108"/>
      <c r="Y90" s="108"/>
      <c r="Z90" s="108"/>
      <c r="AA90" s="108"/>
      <c r="AB90" s="108"/>
      <c r="AC90" s="108"/>
      <c r="AD90" s="108"/>
      <c r="AE90" s="108"/>
      <c r="AF90" s="108"/>
      <c r="AG90" s="108"/>
    </row>
    <row r="92" spans="3:34" ht="14.4" x14ac:dyDescent="0.3">
      <c r="C92" s="115" t="s">
        <v>30</v>
      </c>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row>
    <row r="94" spans="3:34" ht="14.4" x14ac:dyDescent="0.3">
      <c r="C94" s="114" t="s">
        <v>270</v>
      </c>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row>
    <row r="95" spans="3:34" ht="14.4" x14ac:dyDescent="0.3">
      <c r="C95" s="114" t="s">
        <v>32</v>
      </c>
      <c r="D95" s="114" t="s">
        <v>33</v>
      </c>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row>
    <row r="96" spans="3:34" ht="14.4" x14ac:dyDescent="0.3">
      <c r="C96" s="114" t="s">
        <v>34</v>
      </c>
      <c r="D96" s="114" t="s">
        <v>137</v>
      </c>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row>
    <row r="97" spans="3:34" ht="14.4" x14ac:dyDescent="0.3">
      <c r="C97" s="114" t="s">
        <v>36</v>
      </c>
      <c r="D97" s="114" t="s">
        <v>271</v>
      </c>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row>
    <row r="99" spans="3:34" ht="14.4" x14ac:dyDescent="0.3">
      <c r="C99" s="115" t="s">
        <v>38</v>
      </c>
      <c r="D99" s="115" t="s">
        <v>39</v>
      </c>
      <c r="E99" s="115" t="s">
        <v>40</v>
      </c>
      <c r="F99" s="115" t="s">
        <v>41</v>
      </c>
      <c r="G99" s="115" t="s">
        <v>42</v>
      </c>
      <c r="H99" s="115" t="s">
        <v>43</v>
      </c>
      <c r="I99" s="115" t="s">
        <v>44</v>
      </c>
      <c r="J99" s="115" t="s">
        <v>45</v>
      </c>
      <c r="K99" s="115" t="s">
        <v>46</v>
      </c>
      <c r="L99" s="115" t="s">
        <v>47</v>
      </c>
      <c r="M99" s="115" t="s">
        <v>48</v>
      </c>
      <c r="N99" s="115" t="s">
        <v>49</v>
      </c>
      <c r="O99" s="115" t="s">
        <v>50</v>
      </c>
      <c r="P99" s="115" t="s">
        <v>51</v>
      </c>
      <c r="Q99" s="115" t="s">
        <v>52</v>
      </c>
      <c r="R99" s="115" t="s">
        <v>53</v>
      </c>
      <c r="S99" s="115" t="s">
        <v>54</v>
      </c>
      <c r="T99" s="115" t="s">
        <v>55</v>
      </c>
      <c r="U99" s="115" t="s">
        <v>56</v>
      </c>
      <c r="V99" s="115" t="s">
        <v>57</v>
      </c>
      <c r="W99" s="115" t="s">
        <v>58</v>
      </c>
      <c r="X99" s="115" t="s">
        <v>59</v>
      </c>
      <c r="Y99" s="115" t="s">
        <v>60</v>
      </c>
      <c r="Z99" s="115" t="s">
        <v>61</v>
      </c>
      <c r="AA99" s="115" t="s">
        <v>62</v>
      </c>
      <c r="AB99" s="115" t="s">
        <v>63</v>
      </c>
      <c r="AC99" s="115" t="s">
        <v>64</v>
      </c>
      <c r="AD99" s="115" t="s">
        <v>65</v>
      </c>
      <c r="AE99" s="115" t="s">
        <v>66</v>
      </c>
      <c r="AF99" s="115" t="s">
        <v>67</v>
      </c>
      <c r="AG99" s="115" t="s">
        <v>68</v>
      </c>
      <c r="AH99" s="115" t="s">
        <v>272</v>
      </c>
    </row>
    <row r="100" spans="3:34" ht="14.4" x14ac:dyDescent="0.3">
      <c r="C100" s="114" t="s">
        <v>273</v>
      </c>
      <c r="D100" s="116">
        <v>82540.43644213822</v>
      </c>
      <c r="E100" s="116">
        <v>82540.43644213822</v>
      </c>
      <c r="F100" s="116">
        <v>106249.41685488638</v>
      </c>
      <c r="G100" s="116">
        <v>99270.545471432692</v>
      </c>
      <c r="H100" s="116">
        <v>98808.966998813325</v>
      </c>
      <c r="I100" s="116">
        <v>95194.519850682584</v>
      </c>
      <c r="J100" s="116">
        <v>100732.09582789557</v>
      </c>
      <c r="K100" s="116">
        <v>105137.24507084423</v>
      </c>
      <c r="L100" s="116">
        <v>102482.71994118903</v>
      </c>
      <c r="M100" s="116">
        <v>105773.24640294263</v>
      </c>
      <c r="N100" s="116">
        <v>87662.069551033434</v>
      </c>
      <c r="O100" s="116">
        <v>96676.160989363838</v>
      </c>
      <c r="P100" s="116">
        <v>101675.32053354803</v>
      </c>
      <c r="Q100" s="116">
        <v>95404.181321951386</v>
      </c>
      <c r="R100" s="116">
        <v>90136.888848568968</v>
      </c>
      <c r="S100" s="116">
        <v>92954.742930762193</v>
      </c>
      <c r="T100" s="116">
        <v>91923.2840426443</v>
      </c>
      <c r="U100" s="116">
        <v>92608.342015398041</v>
      </c>
      <c r="V100" s="116">
        <v>83045.672615584219</v>
      </c>
      <c r="W100" s="116">
        <v>101472.84158955161</v>
      </c>
      <c r="X100" s="116">
        <v>100960.50594096669</v>
      </c>
      <c r="Y100" s="116">
        <v>98606.550920649475</v>
      </c>
      <c r="Z100" s="116">
        <v>97822.613115448636</v>
      </c>
      <c r="AA100" s="116">
        <v>97857.525351426564</v>
      </c>
      <c r="AB100" s="116">
        <v>99165.657699154865</v>
      </c>
      <c r="AC100" s="116">
        <v>92734.6041784634</v>
      </c>
      <c r="AD100" s="116">
        <v>90145.389591565036</v>
      </c>
      <c r="AE100" s="116">
        <v>90229.900088257433</v>
      </c>
      <c r="AF100" s="116">
        <v>83371.768333524975</v>
      </c>
      <c r="AG100" s="116">
        <v>79841.53658647048</v>
      </c>
      <c r="AH100" s="116">
        <v>81957.22571933888</v>
      </c>
    </row>
    <row r="101" spans="3:34" ht="14.4" x14ac:dyDescent="0.3">
      <c r="C101" s="114" t="s">
        <v>274</v>
      </c>
      <c r="D101" s="116">
        <v>82549.033431724485</v>
      </c>
      <c r="E101" s="116">
        <v>82549.033431724485</v>
      </c>
      <c r="F101" s="116">
        <v>106258.37234575029</v>
      </c>
      <c r="G101" s="116">
        <v>99279.931906921294</v>
      </c>
      <c r="H101" s="116">
        <v>98818.777417929989</v>
      </c>
      <c r="I101" s="116">
        <v>95204.710393771165</v>
      </c>
      <c r="J101" s="116">
        <v>100742.81628437128</v>
      </c>
      <c r="K101" s="116">
        <v>105148.39229277222</v>
      </c>
      <c r="L101" s="116">
        <v>102494.34784695158</v>
      </c>
      <c r="M101" s="116">
        <v>105785.39188443786</v>
      </c>
      <c r="N101" s="116">
        <v>87674.684187832419</v>
      </c>
      <c r="O101" s="116">
        <v>96689.336282845063</v>
      </c>
      <c r="P101" s="116">
        <v>101688.80357197592</v>
      </c>
      <c r="Q101" s="116">
        <v>95418.031078266024</v>
      </c>
      <c r="R101" s="116">
        <v>90151.153803608599</v>
      </c>
      <c r="S101" s="116">
        <v>92969.321989887772</v>
      </c>
      <c r="T101" s="116">
        <v>91939.091682223021</v>
      </c>
      <c r="U101" s="116">
        <v>92624.230915563938</v>
      </c>
      <c r="V101" s="116">
        <v>83061.660894454122</v>
      </c>
      <c r="W101" s="116">
        <v>101488.61903711344</v>
      </c>
      <c r="X101" s="116">
        <v>100976.78837834985</v>
      </c>
      <c r="Y101" s="116">
        <v>98624.71879696181</v>
      </c>
      <c r="Z101" s="116">
        <v>97842.085036326011</v>
      </c>
      <c r="AA101" s="116">
        <v>97875.790048877752</v>
      </c>
      <c r="AB101" s="116">
        <v>99184.012332165003</v>
      </c>
      <c r="AC101" s="116">
        <v>92753.466776974514</v>
      </c>
      <c r="AD101" s="116">
        <v>90164.441019129852</v>
      </c>
      <c r="AE101" s="116">
        <v>90249.047527286486</v>
      </c>
      <c r="AF101" s="116">
        <v>83391.578270676982</v>
      </c>
      <c r="AG101" s="116">
        <v>79861.381291645157</v>
      </c>
      <c r="AH101" s="116">
        <v>81976.5520788219</v>
      </c>
    </row>
    <row r="102" spans="3:34" ht="14.4" x14ac:dyDescent="0.3">
      <c r="C102" s="114" t="s">
        <v>275</v>
      </c>
      <c r="D102" s="116">
        <v>2639.9817720113683</v>
      </c>
      <c r="E102" s="116">
        <v>2639.9817720113683</v>
      </c>
      <c r="F102" s="116">
        <v>2814.5949539447861</v>
      </c>
      <c r="G102" s="116">
        <v>2923.2872742401655</v>
      </c>
      <c r="H102" s="116">
        <v>2983.743188259426</v>
      </c>
      <c r="I102" s="116">
        <v>2921.133567233524</v>
      </c>
      <c r="J102" s="116">
        <v>2962.7913277139137</v>
      </c>
      <c r="K102" s="116">
        <v>3026.6148140901741</v>
      </c>
      <c r="L102" s="116">
        <v>2961.050867267676</v>
      </c>
      <c r="M102" s="116">
        <v>3016.0874786674763</v>
      </c>
      <c r="N102" s="116">
        <v>2932.6786291844578</v>
      </c>
      <c r="O102" s="116">
        <v>2964.162455623657</v>
      </c>
      <c r="P102" s="116">
        <v>3020.0724925228624</v>
      </c>
      <c r="Q102" s="116">
        <v>3041.1737068080483</v>
      </c>
      <c r="R102" s="116">
        <v>3002.1973213693032</v>
      </c>
      <c r="S102" s="116">
        <v>2911.8295507770567</v>
      </c>
      <c r="T102" s="116">
        <v>2978.4523054315091</v>
      </c>
      <c r="U102" s="116">
        <v>3022.4933205682828</v>
      </c>
      <c r="V102" s="116">
        <v>2962.6198381064573</v>
      </c>
      <c r="W102" s="116">
        <v>3187.1179065168303</v>
      </c>
      <c r="X102" s="116">
        <v>3126.4313370393011</v>
      </c>
      <c r="Y102" s="116">
        <v>3051.8613033992756</v>
      </c>
      <c r="Z102" s="116">
        <v>2891.6384542837</v>
      </c>
      <c r="AA102" s="116">
        <v>2359.1277026586281</v>
      </c>
      <c r="AB102" s="116">
        <v>2437.1531295469586</v>
      </c>
      <c r="AC102" s="116">
        <v>2423.3492910046848</v>
      </c>
      <c r="AD102" s="116">
        <v>2402.1473786014121</v>
      </c>
      <c r="AE102" s="116">
        <v>2504.4793091272927</v>
      </c>
      <c r="AF102" s="116">
        <v>2509.5036267859746</v>
      </c>
      <c r="AG102" s="116">
        <v>2481.8813288832575</v>
      </c>
      <c r="AH102" s="116">
        <v>2417.4473407541386</v>
      </c>
    </row>
    <row r="103" spans="3:34" ht="14.4" x14ac:dyDescent="0.3">
      <c r="C103" s="120" t="s">
        <v>276</v>
      </c>
      <c r="D103" s="121">
        <v>2639.9817720113683</v>
      </c>
      <c r="E103" s="121">
        <v>2639.9817720113683</v>
      </c>
      <c r="F103" s="121">
        <v>2814.5949539447861</v>
      </c>
      <c r="G103" s="121">
        <v>2923.2872742401655</v>
      </c>
      <c r="H103" s="121">
        <v>2983.743188259426</v>
      </c>
      <c r="I103" s="121">
        <v>2921.133567233524</v>
      </c>
      <c r="J103" s="121">
        <v>2962.7913277139137</v>
      </c>
      <c r="K103" s="121">
        <v>3026.6148140901741</v>
      </c>
      <c r="L103" s="121">
        <v>2961.050867267676</v>
      </c>
      <c r="M103" s="121">
        <v>3016.0874786674763</v>
      </c>
      <c r="N103" s="121">
        <v>2932.6786291844578</v>
      </c>
      <c r="O103" s="121">
        <v>2964.162455623657</v>
      </c>
      <c r="P103" s="121">
        <v>3020.0724925228624</v>
      </c>
      <c r="Q103" s="121">
        <v>3041.1737068080483</v>
      </c>
      <c r="R103" s="121">
        <v>3002.1973213693032</v>
      </c>
      <c r="S103" s="121">
        <v>2911.8295507770567</v>
      </c>
      <c r="T103" s="121">
        <v>2978.4523054315091</v>
      </c>
      <c r="U103" s="121">
        <v>3022.4933205682828</v>
      </c>
      <c r="V103" s="121">
        <v>2962.6198381064573</v>
      </c>
      <c r="W103" s="121">
        <v>3187.1179065168303</v>
      </c>
      <c r="X103" s="121">
        <v>3126.4313370393011</v>
      </c>
      <c r="Y103" s="121">
        <v>3051.8613033992756</v>
      </c>
      <c r="Z103" s="121">
        <v>2891.6384542837</v>
      </c>
      <c r="AA103" s="121">
        <v>2359.1277026586281</v>
      </c>
      <c r="AB103" s="121">
        <v>2437.1531295469586</v>
      </c>
      <c r="AC103" s="121">
        <v>2423.3492910046848</v>
      </c>
      <c r="AD103" s="121">
        <v>2402.1473786014121</v>
      </c>
      <c r="AE103" s="121">
        <v>2504.4793091272927</v>
      </c>
      <c r="AF103" s="121">
        <v>2509.5036267859746</v>
      </c>
      <c r="AG103" s="121">
        <v>2481.8813288832575</v>
      </c>
      <c r="AH103" s="121">
        <v>2417.4473407541386</v>
      </c>
    </row>
    <row r="105" spans="3:34" ht="14.4" x14ac:dyDescent="0.3">
      <c r="C105" s="118" t="s">
        <v>30</v>
      </c>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row>
    <row r="107" spans="3:34" ht="14.4" x14ac:dyDescent="0.3">
      <c r="C107" s="117" t="s">
        <v>277</v>
      </c>
      <c r="D107" s="117"/>
      <c r="E107" s="117"/>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row>
    <row r="108" spans="3:34" ht="14.4" x14ac:dyDescent="0.3">
      <c r="C108" s="117" t="s">
        <v>32</v>
      </c>
      <c r="D108" s="117" t="s">
        <v>33</v>
      </c>
      <c r="E108" s="117"/>
      <c r="F108" s="117"/>
      <c r="G108" s="117"/>
      <c r="H108" s="117"/>
      <c r="I108" s="117"/>
      <c r="J108" s="117"/>
      <c r="K108" s="117"/>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c r="AG108" s="117"/>
      <c r="AH108" s="117"/>
    </row>
    <row r="109" spans="3:34" ht="14.4" x14ac:dyDescent="0.3">
      <c r="C109" s="117" t="s">
        <v>34</v>
      </c>
      <c r="D109" s="117" t="s">
        <v>188</v>
      </c>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row>
    <row r="110" spans="3:34" ht="14.4" x14ac:dyDescent="0.3">
      <c r="C110" s="117" t="s">
        <v>36</v>
      </c>
      <c r="D110" s="117" t="s">
        <v>278</v>
      </c>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row>
    <row r="112" spans="3:34" ht="14.4" x14ac:dyDescent="0.3">
      <c r="C112" s="118" t="s">
        <v>38</v>
      </c>
      <c r="D112" s="118" t="s">
        <v>39</v>
      </c>
      <c r="E112" s="118" t="s">
        <v>40</v>
      </c>
      <c r="F112" s="118" t="s">
        <v>41</v>
      </c>
      <c r="G112" s="118" t="s">
        <v>42</v>
      </c>
      <c r="H112" s="118" t="s">
        <v>43</v>
      </c>
      <c r="I112" s="118" t="s">
        <v>44</v>
      </c>
      <c r="J112" s="118" t="s">
        <v>45</v>
      </c>
      <c r="K112" s="118" t="s">
        <v>46</v>
      </c>
      <c r="L112" s="118" t="s">
        <v>47</v>
      </c>
      <c r="M112" s="118" t="s">
        <v>48</v>
      </c>
      <c r="N112" s="118" t="s">
        <v>49</v>
      </c>
      <c r="O112" s="118" t="s">
        <v>50</v>
      </c>
      <c r="P112" s="118" t="s">
        <v>51</v>
      </c>
      <c r="Q112" s="118" t="s">
        <v>52</v>
      </c>
      <c r="R112" s="118" t="s">
        <v>53</v>
      </c>
      <c r="S112" s="118" t="s">
        <v>54</v>
      </c>
      <c r="T112" s="118" t="s">
        <v>55</v>
      </c>
      <c r="U112" s="118" t="s">
        <v>56</v>
      </c>
      <c r="V112" s="118" t="s">
        <v>57</v>
      </c>
      <c r="W112" s="118" t="s">
        <v>58</v>
      </c>
      <c r="X112" s="118" t="s">
        <v>59</v>
      </c>
      <c r="Y112" s="118" t="s">
        <v>60</v>
      </c>
      <c r="Z112" s="118" t="s">
        <v>61</v>
      </c>
      <c r="AA112" s="118" t="s">
        <v>62</v>
      </c>
      <c r="AB112" s="118" t="s">
        <v>63</v>
      </c>
      <c r="AC112" s="118" t="s">
        <v>64</v>
      </c>
      <c r="AD112" s="118" t="s">
        <v>65</v>
      </c>
      <c r="AE112" s="118" t="s">
        <v>66</v>
      </c>
      <c r="AF112" s="118" t="s">
        <v>67</v>
      </c>
      <c r="AG112" s="118" t="s">
        <v>68</v>
      </c>
      <c r="AH112" s="118" t="s">
        <v>272</v>
      </c>
    </row>
    <row r="113" spans="3:34" ht="14.4" x14ac:dyDescent="0.3">
      <c r="C113" s="117" t="s">
        <v>273</v>
      </c>
      <c r="D113" s="119">
        <v>-193206.02114974463</v>
      </c>
      <c r="E113" s="119">
        <v>-193206.02114974463</v>
      </c>
      <c r="F113" s="119">
        <v>-276945.18700873776</v>
      </c>
      <c r="G113" s="119">
        <v>-253173.15802905487</v>
      </c>
      <c r="H113" s="119">
        <v>-256118.512912098</v>
      </c>
      <c r="I113" s="119">
        <v>-253463.61616043712</v>
      </c>
      <c r="J113" s="119">
        <v>-283139.60471263906</v>
      </c>
      <c r="K113" s="119">
        <v>-305419.03190011863</v>
      </c>
      <c r="L113" s="119">
        <v>-302031.50286137813</v>
      </c>
      <c r="M113" s="119">
        <v>-317946.12161248666</v>
      </c>
      <c r="N113" s="119">
        <v>-328372.46004198852</v>
      </c>
      <c r="O113" s="119">
        <v>-294347.05413640727</v>
      </c>
      <c r="P113" s="119">
        <v>-320291.43499160832</v>
      </c>
      <c r="Q113" s="119">
        <v>-306394.83697204309</v>
      </c>
      <c r="R113" s="119">
        <v>-280010.46078381175</v>
      </c>
      <c r="S113" s="119">
        <v>-310240.82115937577</v>
      </c>
      <c r="T113" s="119">
        <v>-302540.31838344911</v>
      </c>
      <c r="U113" s="119">
        <v>-321135.4382525718</v>
      </c>
      <c r="V113" s="119">
        <v>-272721.88428641082</v>
      </c>
      <c r="W113" s="119">
        <v>-314971.64481400669</v>
      </c>
      <c r="X113" s="119">
        <v>-322627.39350106177</v>
      </c>
      <c r="Y113" s="119">
        <v>-309231.95071514096</v>
      </c>
      <c r="Z113" s="119">
        <v>-307165.38474537927</v>
      </c>
      <c r="AA113" s="119">
        <v>-314038.02078956849</v>
      </c>
      <c r="AB113" s="119">
        <v>-316544.04167342547</v>
      </c>
      <c r="AC113" s="119">
        <v>-297500.63082338107</v>
      </c>
      <c r="AD113" s="119">
        <v>-292388.91158316255</v>
      </c>
      <c r="AE113" s="119">
        <v>-291322.34428559884</v>
      </c>
      <c r="AF113" s="119">
        <v>-251029.5321355901</v>
      </c>
      <c r="AG113" s="119">
        <v>-256482.42893111749</v>
      </c>
      <c r="AH113" s="119">
        <v>-263902.67558567843</v>
      </c>
    </row>
    <row r="114" spans="3:34" ht="14.4" x14ac:dyDescent="0.3">
      <c r="C114" s="117" t="s">
        <v>274</v>
      </c>
      <c r="D114" s="119">
        <v>-183959.83951579052</v>
      </c>
      <c r="E114" s="119">
        <v>-183959.83951579052</v>
      </c>
      <c r="F114" s="119">
        <v>-267693.08832800417</v>
      </c>
      <c r="G114" s="119">
        <v>-243938.17097142313</v>
      </c>
      <c r="H114" s="119">
        <v>-246870.02236900717</v>
      </c>
      <c r="I114" s="119">
        <v>-244248.36831179919</v>
      </c>
      <c r="J114" s="119">
        <v>-273928.55975747248</v>
      </c>
      <c r="K114" s="119">
        <v>-296208.26465958421</v>
      </c>
      <c r="L114" s="119">
        <v>-292819.65805225755</v>
      </c>
      <c r="M114" s="119">
        <v>-308729.55625252333</v>
      </c>
      <c r="N114" s="119">
        <v>-319143.04178355745</v>
      </c>
      <c r="O114" s="119">
        <v>-285101.55437357933</v>
      </c>
      <c r="P114" s="119">
        <v>-311031.8722106152</v>
      </c>
      <c r="Q114" s="119">
        <v>-297114.45015712152</v>
      </c>
      <c r="R114" s="119">
        <v>-270731.55143712653</v>
      </c>
      <c r="S114" s="119">
        <v>-300948.94393956236</v>
      </c>
      <c r="T114" s="119">
        <v>-293235.84072991181</v>
      </c>
      <c r="U114" s="119">
        <v>-311750.96975265141</v>
      </c>
      <c r="V114" s="119">
        <v>-263053.70241896459</v>
      </c>
      <c r="W114" s="119">
        <v>-305416.21669982211</v>
      </c>
      <c r="X114" s="119">
        <v>-313095.83587718016</v>
      </c>
      <c r="Y114" s="119">
        <v>-299724.80250786594</v>
      </c>
      <c r="Z114" s="119">
        <v>-297680.659868052</v>
      </c>
      <c r="AA114" s="119">
        <v>-304556.28652774618</v>
      </c>
      <c r="AB114" s="119">
        <v>-307076.54566221201</v>
      </c>
      <c r="AC114" s="119">
        <v>-288170.18349201832</v>
      </c>
      <c r="AD114" s="119">
        <v>-283064.51961112657</v>
      </c>
      <c r="AE114" s="119">
        <v>-282044.0418854708</v>
      </c>
      <c r="AF114" s="119">
        <v>-241792.79404181038</v>
      </c>
      <c r="AG114" s="119">
        <v>-247277.36878360622</v>
      </c>
      <c r="AH114" s="119">
        <v>-254730.65748584992</v>
      </c>
    </row>
    <row r="115" spans="3:34" ht="14.4" x14ac:dyDescent="0.3">
      <c r="C115" s="117" t="s">
        <v>275</v>
      </c>
      <c r="D115" s="119">
        <v>18100.616850486233</v>
      </c>
      <c r="E115" s="119">
        <v>18100.616850486233</v>
      </c>
      <c r="F115" s="119">
        <v>17311.393974210892</v>
      </c>
      <c r="G115" s="119">
        <v>16264.960542229514</v>
      </c>
      <c r="H115" s="119">
        <v>15530.431951954521</v>
      </c>
      <c r="I115" s="119">
        <v>15047.211817239799</v>
      </c>
      <c r="J115" s="119">
        <v>14786.185740611025</v>
      </c>
      <c r="K115" s="119">
        <v>13802.399281687747</v>
      </c>
      <c r="L115" s="119">
        <v>13094.634189685654</v>
      </c>
      <c r="M115" s="119">
        <v>12276.641966010298</v>
      </c>
      <c r="N115" s="119">
        <v>12557.35234459369</v>
      </c>
      <c r="O115" s="119">
        <v>12104.809452263142</v>
      </c>
      <c r="P115" s="119">
        <v>11260.977638016075</v>
      </c>
      <c r="Q115" s="119">
        <v>10201.427539763761</v>
      </c>
      <c r="R115" s="119">
        <v>9792.3253937454683</v>
      </c>
      <c r="S115" s="119">
        <v>8868.3773742054655</v>
      </c>
      <c r="T115" s="119">
        <v>8376.892752792266</v>
      </c>
      <c r="U115" s="119">
        <v>7700.4337180219673</v>
      </c>
      <c r="V115" s="119">
        <v>7388.4239859390591</v>
      </c>
      <c r="W115" s="119">
        <v>6626.5806997182726</v>
      </c>
      <c r="X115" s="119">
        <v>6406.7125046350202</v>
      </c>
      <c r="Y115" s="119">
        <v>6198.7960269921077</v>
      </c>
      <c r="Z115" s="119">
        <v>5708.7933425080137</v>
      </c>
      <c r="AA115" s="119">
        <v>5756.9700715419876</v>
      </c>
      <c r="AB115" s="119">
        <v>5869.0339073496643</v>
      </c>
      <c r="AC115" s="119">
        <v>5437.3977100444217</v>
      </c>
      <c r="AD115" s="119">
        <v>5815.0426643247174</v>
      </c>
      <c r="AE115" s="119">
        <v>5439.8303024561528</v>
      </c>
      <c r="AF115" s="119">
        <v>5121.0040124639536</v>
      </c>
      <c r="AG115" s="119">
        <v>5661.0012856076328</v>
      </c>
      <c r="AH115" s="119">
        <v>6042.3612492156008</v>
      </c>
    </row>
    <row r="116" spans="3:34" ht="14.4" x14ac:dyDescent="0.3">
      <c r="C116" s="117" t="s">
        <v>276</v>
      </c>
      <c r="D116" s="119">
        <v>18094.654294427215</v>
      </c>
      <c r="E116" s="119">
        <v>18094.654294427215</v>
      </c>
      <c r="F116" s="119">
        <v>17305.437302782513</v>
      </c>
      <c r="G116" s="119">
        <v>16259.009755431771</v>
      </c>
      <c r="H116" s="119">
        <v>15524.487049787414</v>
      </c>
      <c r="I116" s="119">
        <v>15041.272799703336</v>
      </c>
      <c r="J116" s="119">
        <v>14780.252607705201</v>
      </c>
      <c r="K116" s="119">
        <v>13796.472033412558</v>
      </c>
      <c r="L116" s="119">
        <v>13088.712826041101</v>
      </c>
      <c r="M116" s="119">
        <v>12270.726486996386</v>
      </c>
      <c r="N116" s="119">
        <v>12551.442750210414</v>
      </c>
      <c r="O116" s="119">
        <v>12098.905742510502</v>
      </c>
      <c r="P116" s="119">
        <v>11255.079812894075</v>
      </c>
      <c r="Q116" s="119">
        <v>10195.535599272402</v>
      </c>
      <c r="R116" s="119">
        <v>9786.4393378847453</v>
      </c>
      <c r="S116" s="119">
        <v>8862.4972029753826</v>
      </c>
      <c r="T116" s="119">
        <v>8371.0184661928197</v>
      </c>
      <c r="U116" s="119">
        <v>7694.5653160531574</v>
      </c>
      <c r="V116" s="119">
        <v>7382.5614686008894</v>
      </c>
      <c r="W116" s="119">
        <v>6620.7240670107394</v>
      </c>
      <c r="X116" s="119">
        <v>6400.8617565581244</v>
      </c>
      <c r="Y116" s="119">
        <v>6192.9452789152119</v>
      </c>
      <c r="Z116" s="119">
        <v>5702.942594431117</v>
      </c>
      <c r="AA116" s="119">
        <v>5751.1193234650909</v>
      </c>
      <c r="AB116" s="119">
        <v>5863.1831592727676</v>
      </c>
      <c r="AC116" s="119">
        <v>5431.546961967525</v>
      </c>
      <c r="AD116" s="119">
        <v>5809.1919162478207</v>
      </c>
      <c r="AE116" s="119">
        <v>5433.979554379257</v>
      </c>
      <c r="AF116" s="119">
        <v>5115.1532643870578</v>
      </c>
      <c r="AG116" s="119">
        <v>5655.1505375307352</v>
      </c>
      <c r="AH116" s="119">
        <v>6046.1133591775188</v>
      </c>
    </row>
  </sheetData>
  <mergeCells count="1">
    <mergeCell ref="K2:M2"/>
  </mergeCell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workbookViewId="0">
      <selection activeCell="B24" sqref="B24"/>
    </sheetView>
  </sheetViews>
  <sheetFormatPr baseColWidth="10" defaultRowHeight="11.4" x14ac:dyDescent="0.2"/>
  <cols>
    <col min="3" max="3" width="13.09765625" bestFit="1" customWidth="1"/>
    <col min="4" max="4" width="12.09765625" bestFit="1" customWidth="1"/>
  </cols>
  <sheetData>
    <row r="2" spans="2:5" x14ac:dyDescent="0.2">
      <c r="B2" s="145" t="s">
        <v>123</v>
      </c>
      <c r="C2" s="146" t="s">
        <v>212</v>
      </c>
      <c r="D2" s="147" t="s">
        <v>213</v>
      </c>
      <c r="E2" s="148" t="s">
        <v>127</v>
      </c>
    </row>
    <row r="3" spans="2:5" x14ac:dyDescent="0.2">
      <c r="B3" s="140" t="s">
        <v>13</v>
      </c>
      <c r="C3" s="141" t="s">
        <v>22</v>
      </c>
      <c r="D3" s="142" t="s">
        <v>23</v>
      </c>
      <c r="E3" s="143" t="s">
        <v>29</v>
      </c>
    </row>
    <row r="4" spans="2:5" x14ac:dyDescent="0.2">
      <c r="B4" s="140" t="s">
        <v>9</v>
      </c>
      <c r="C4" s="141" t="s">
        <v>18</v>
      </c>
      <c r="D4" s="142" t="s">
        <v>27</v>
      </c>
      <c r="E4" s="143" t="s">
        <v>6</v>
      </c>
    </row>
    <row r="5" spans="2:5" x14ac:dyDescent="0.2">
      <c r="B5" s="140" t="s">
        <v>2</v>
      </c>
      <c r="C5" s="141" t="s">
        <v>14</v>
      </c>
      <c r="D5" s="142" t="s">
        <v>8</v>
      </c>
      <c r="E5" s="143" t="s">
        <v>20</v>
      </c>
    </row>
    <row r="6" spans="2:5" x14ac:dyDescent="0.2">
      <c r="B6" s="140" t="s">
        <v>17</v>
      </c>
      <c r="C6" s="141" t="s">
        <v>11</v>
      </c>
      <c r="D6" s="142" t="s">
        <v>26</v>
      </c>
      <c r="E6" s="143" t="s">
        <v>21</v>
      </c>
    </row>
    <row r="7" spans="2:5" x14ac:dyDescent="0.2">
      <c r="B7" s="140" t="s">
        <v>25</v>
      </c>
      <c r="C7" s="141" t="s">
        <v>28</v>
      </c>
      <c r="D7" s="142" t="s">
        <v>15</v>
      </c>
      <c r="E7" s="143" t="s">
        <v>12</v>
      </c>
    </row>
    <row r="8" spans="2:5" x14ac:dyDescent="0.2">
      <c r="B8" s="140" t="s">
        <v>7</v>
      </c>
      <c r="C8" s="141" t="s">
        <v>5</v>
      </c>
      <c r="E8" s="143" t="s">
        <v>19</v>
      </c>
    </row>
    <row r="9" spans="2:5" x14ac:dyDescent="0.2">
      <c r="C9" s="141" t="s">
        <v>4</v>
      </c>
      <c r="E9" s="143" t="s">
        <v>10</v>
      </c>
    </row>
    <row r="10" spans="2:5" x14ac:dyDescent="0.2">
      <c r="E10" s="143" t="s">
        <v>0</v>
      </c>
    </row>
    <row r="11" spans="2:5" x14ac:dyDescent="0.2">
      <c r="E11" s="143" t="s">
        <v>3</v>
      </c>
    </row>
    <row r="15" spans="2:5" x14ac:dyDescent="0.2">
      <c r="B15" s="144"/>
    </row>
    <row r="16" spans="2:5" x14ac:dyDescent="0.2">
      <c r="B16" s="144"/>
    </row>
    <row r="17" spans="2:2" x14ac:dyDescent="0.2">
      <c r="B17" s="144"/>
    </row>
    <row r="18" spans="2:2" x14ac:dyDescent="0.2">
      <c r="B18" s="144"/>
    </row>
    <row r="19" spans="2:2" x14ac:dyDescent="0.2">
      <c r="B19" s="144"/>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3"/>
  <sheetViews>
    <sheetView topLeftCell="A66" zoomScale="55" zoomScaleNormal="55" workbookViewId="0">
      <selection activeCell="T125" sqref="T124:T125"/>
    </sheetView>
  </sheetViews>
  <sheetFormatPr baseColWidth="10" defaultColWidth="8.69921875" defaultRowHeight="11.4" x14ac:dyDescent="0.2"/>
  <cols>
    <col min="1" max="1" width="25.59765625" customWidth="1"/>
    <col min="2" max="31" width="12.19921875" customWidth="1"/>
  </cols>
  <sheetData>
    <row r="1" spans="1:31" ht="14.4" x14ac:dyDescent="0.3">
      <c r="A1" s="2" t="s">
        <v>30</v>
      </c>
    </row>
    <row r="3" spans="1:31" x14ac:dyDescent="0.2">
      <c r="A3" t="s">
        <v>136</v>
      </c>
    </row>
    <row r="4" spans="1:31" x14ac:dyDescent="0.2">
      <c r="A4" t="s">
        <v>32</v>
      </c>
      <c r="B4" t="s">
        <v>33</v>
      </c>
    </row>
    <row r="5" spans="1:31" x14ac:dyDescent="0.2">
      <c r="A5" t="s">
        <v>34</v>
      </c>
      <c r="B5" t="s">
        <v>137</v>
      </c>
    </row>
    <row r="6" spans="1:31" x14ac:dyDescent="0.2">
      <c r="A6" t="s">
        <v>36</v>
      </c>
      <c r="B6" t="s">
        <v>138</v>
      </c>
    </row>
    <row r="8" spans="1:31" s="2" customFormat="1" ht="14.4" x14ac:dyDescent="0.3">
      <c r="A8" s="2" t="s">
        <v>38</v>
      </c>
      <c r="B8" s="2" t="s">
        <v>39</v>
      </c>
      <c r="C8" s="2" t="s">
        <v>40</v>
      </c>
      <c r="D8" s="2" t="s">
        <v>41</v>
      </c>
      <c r="E8" s="2" t="s">
        <v>42</v>
      </c>
      <c r="F8" s="2" t="s">
        <v>43</v>
      </c>
      <c r="G8" s="2" t="s">
        <v>44</v>
      </c>
      <c r="H8" s="2" t="s">
        <v>45</v>
      </c>
      <c r="I8" s="2" t="s">
        <v>46</v>
      </c>
      <c r="J8" s="2" t="s">
        <v>47</v>
      </c>
      <c r="K8" s="2" t="s">
        <v>48</v>
      </c>
      <c r="L8" s="2" t="s">
        <v>49</v>
      </c>
      <c r="M8" s="2" t="s">
        <v>50</v>
      </c>
      <c r="N8" s="2" t="s">
        <v>51</v>
      </c>
      <c r="O8" s="2" t="s">
        <v>52</v>
      </c>
      <c r="P8" s="2" t="s">
        <v>53</v>
      </c>
      <c r="Q8" s="2" t="s">
        <v>54</v>
      </c>
      <c r="R8" s="2" t="s">
        <v>55</v>
      </c>
      <c r="S8" s="2" t="s">
        <v>56</v>
      </c>
      <c r="T8" s="2" t="s">
        <v>57</v>
      </c>
      <c r="U8" s="2" t="s">
        <v>58</v>
      </c>
      <c r="V8" s="2" t="s">
        <v>59</v>
      </c>
      <c r="W8" s="2" t="s">
        <v>60</v>
      </c>
      <c r="X8" s="2" t="s">
        <v>61</v>
      </c>
      <c r="Y8" s="2" t="s">
        <v>62</v>
      </c>
      <c r="Z8" s="2" t="s">
        <v>63</v>
      </c>
      <c r="AA8" s="2" t="s">
        <v>64</v>
      </c>
      <c r="AB8" s="2" t="s">
        <v>65</v>
      </c>
      <c r="AC8" s="2" t="s">
        <v>66</v>
      </c>
      <c r="AD8" s="2" t="s">
        <v>67</v>
      </c>
      <c r="AE8" s="2" t="s">
        <v>68</v>
      </c>
    </row>
    <row r="9" spans="1:31" hidden="1" x14ac:dyDescent="0.2">
      <c r="A9" t="s">
        <v>69</v>
      </c>
      <c r="B9" s="3">
        <v>220.81683009989516</v>
      </c>
      <c r="C9" s="3">
        <v>220.81683009989516</v>
      </c>
      <c r="D9" s="3">
        <v>590.84852901944112</v>
      </c>
      <c r="E9" s="3">
        <v>444.49224258067977</v>
      </c>
      <c r="F9" s="3">
        <v>592.50520323500882</v>
      </c>
      <c r="G9" s="3">
        <v>625.80999713560698</v>
      </c>
      <c r="H9" s="3">
        <v>900.63537844167899</v>
      </c>
      <c r="I9" s="3">
        <v>645.08944443925986</v>
      </c>
      <c r="J9" s="3">
        <v>1010.8767683744586</v>
      </c>
      <c r="K9" s="3">
        <v>912.92153562045587</v>
      </c>
      <c r="L9" s="3">
        <v>510.46372829742279</v>
      </c>
      <c r="M9" s="3">
        <v>798.96803137719087</v>
      </c>
      <c r="N9" s="3">
        <v>834.33118832628315</v>
      </c>
      <c r="O9" s="3">
        <v>873.62524922929083</v>
      </c>
      <c r="P9" s="3">
        <v>1081.9845040463695</v>
      </c>
      <c r="Q9" s="3">
        <v>877.22383869351108</v>
      </c>
      <c r="R9" s="3">
        <v>840.81534830713053</v>
      </c>
      <c r="S9" s="3">
        <v>812.10703769013946</v>
      </c>
      <c r="T9" s="3">
        <v>1096.0517307527375</v>
      </c>
      <c r="U9" s="3">
        <v>681.00472328845194</v>
      </c>
      <c r="V9" s="3">
        <v>521.83455700981335</v>
      </c>
      <c r="W9" s="3">
        <v>140.71053463365084</v>
      </c>
      <c r="X9" s="3">
        <v>-435.78040322419298</v>
      </c>
      <c r="Y9" s="3">
        <v>28.416734965932498</v>
      </c>
      <c r="Z9" s="3">
        <v>726.9882631298043</v>
      </c>
      <c r="AA9" s="3">
        <v>420.10505185168893</v>
      </c>
      <c r="AB9" s="3">
        <v>595.17922583380096</v>
      </c>
      <c r="AC9" s="3">
        <v>1067.8398341755496</v>
      </c>
      <c r="AD9" s="3">
        <v>829.92901627851302</v>
      </c>
      <c r="AE9" s="3">
        <v>902.4070759682445</v>
      </c>
    </row>
    <row r="10" spans="1:31" x14ac:dyDescent="0.2">
      <c r="A10" t="s">
        <v>70</v>
      </c>
      <c r="B10" s="3">
        <v>-699.2215482953842</v>
      </c>
      <c r="C10" s="3">
        <v>-699.2215482953842</v>
      </c>
      <c r="D10" s="3">
        <v>-698.3552932284465</v>
      </c>
      <c r="E10" s="3">
        <v>-697.48903816150869</v>
      </c>
      <c r="F10" s="3">
        <v>-696.6227830945711</v>
      </c>
      <c r="G10" s="3">
        <v>-697.63664902444134</v>
      </c>
      <c r="H10" s="3">
        <v>-697.36201125822777</v>
      </c>
      <c r="I10" s="3">
        <v>-698.41421984566216</v>
      </c>
      <c r="J10" s="3">
        <v>-699.56303549089807</v>
      </c>
      <c r="K10" s="3">
        <v>-700.78313937172288</v>
      </c>
      <c r="L10" s="3">
        <v>-701.10683841966807</v>
      </c>
      <c r="M10" s="3">
        <v>-701.46022880935016</v>
      </c>
      <c r="N10" s="3">
        <v>-701.83714491126909</v>
      </c>
      <c r="O10" s="3">
        <v>-703.35004287620359</v>
      </c>
      <c r="P10" s="3">
        <v>-704.6855820766483</v>
      </c>
      <c r="Q10" s="3">
        <v>-705.58918272543337</v>
      </c>
      <c r="R10" s="3">
        <v>-706.39589109451731</v>
      </c>
      <c r="S10" s="3">
        <v>-707.12089035195834</v>
      </c>
      <c r="T10" s="3">
        <v>-707.77634884090321</v>
      </c>
      <c r="U10" s="3">
        <v>-708.37213298359518</v>
      </c>
      <c r="V10" s="3">
        <v>-708.43900699412472</v>
      </c>
      <c r="W10" s="3">
        <v>-708.70726909772134</v>
      </c>
      <c r="X10" s="3">
        <v>-708.97553120131784</v>
      </c>
      <c r="Y10" s="3">
        <v>-709.24379330491456</v>
      </c>
      <c r="Z10" s="3">
        <v>-709.51205540851106</v>
      </c>
      <c r="AA10" s="3">
        <v>-709.78031751210767</v>
      </c>
      <c r="AB10" s="3">
        <v>-710.64587153480261</v>
      </c>
      <c r="AC10" s="3">
        <v>-711.51142555749755</v>
      </c>
      <c r="AD10" s="3">
        <v>-712.37697958019248</v>
      </c>
      <c r="AE10" s="3">
        <v>-713.24253360288731</v>
      </c>
    </row>
    <row r="11" spans="1:31" hidden="1" x14ac:dyDescent="0.2">
      <c r="A11" t="s">
        <v>71</v>
      </c>
      <c r="B11" s="3">
        <v>-342.25</v>
      </c>
      <c r="C11" s="3">
        <v>-342.25</v>
      </c>
      <c r="D11" s="3">
        <v>-89.097999999999999</v>
      </c>
      <c r="E11" s="3">
        <v>202.23</v>
      </c>
      <c r="F11" s="3">
        <v>493.56</v>
      </c>
      <c r="G11" s="3">
        <v>786.22</v>
      </c>
      <c r="H11" s="3">
        <v>1070.57</v>
      </c>
      <c r="I11" s="3">
        <v>1354.912</v>
      </c>
      <c r="J11" s="3">
        <v>1581.6220000000001</v>
      </c>
      <c r="K11" s="3">
        <v>1875.18</v>
      </c>
      <c r="L11" s="3">
        <v>1960.47</v>
      </c>
      <c r="M11" s="3">
        <v>2342.86</v>
      </c>
      <c r="N11" s="3">
        <v>2454.06</v>
      </c>
      <c r="O11" s="3">
        <v>2617.56</v>
      </c>
      <c r="P11" s="3">
        <v>2625.48</v>
      </c>
      <c r="Q11" s="3">
        <v>2946.7</v>
      </c>
      <c r="R11" s="3">
        <v>2443.19</v>
      </c>
      <c r="S11" s="3">
        <v>2660</v>
      </c>
      <c r="T11" s="3">
        <v>3165.53</v>
      </c>
      <c r="U11" s="3">
        <v>3146.18</v>
      </c>
      <c r="V11" s="3">
        <v>3451.92</v>
      </c>
      <c r="W11" s="3">
        <v>3757.66</v>
      </c>
      <c r="X11" s="3">
        <v>3639.87</v>
      </c>
      <c r="Y11" s="3">
        <v>3622.73</v>
      </c>
      <c r="Z11" s="3">
        <v>3323.1990000000001</v>
      </c>
      <c r="AA11" s="3">
        <v>3634.65</v>
      </c>
      <c r="AB11" s="3">
        <v>3010.66</v>
      </c>
      <c r="AC11" s="3">
        <v>2782.17</v>
      </c>
      <c r="AD11" s="3">
        <v>2488.71</v>
      </c>
      <c r="AE11" s="3">
        <v>2265.98</v>
      </c>
    </row>
    <row r="12" spans="1:31" x14ac:dyDescent="0.2">
      <c r="A12" t="s">
        <v>132</v>
      </c>
      <c r="B12" t="s">
        <v>1</v>
      </c>
      <c r="C12" t="s">
        <v>1</v>
      </c>
      <c r="D12" t="s">
        <v>1</v>
      </c>
      <c r="E12" t="s">
        <v>1</v>
      </c>
      <c r="F12" t="s">
        <v>1</v>
      </c>
      <c r="G12" t="s">
        <v>1</v>
      </c>
      <c r="H12" t="s">
        <v>1</v>
      </c>
      <c r="I12" t="s">
        <v>1</v>
      </c>
      <c r="J12" t="s">
        <v>1</v>
      </c>
      <c r="K12" t="s">
        <v>1</v>
      </c>
      <c r="L12" t="s">
        <v>1</v>
      </c>
      <c r="M12" t="s">
        <v>1</v>
      </c>
      <c r="N12" t="s">
        <v>1</v>
      </c>
      <c r="O12" t="s">
        <v>1</v>
      </c>
      <c r="P12" t="s">
        <v>1</v>
      </c>
      <c r="Q12" t="s">
        <v>1</v>
      </c>
      <c r="R12" t="s">
        <v>1</v>
      </c>
      <c r="S12" t="s">
        <v>1</v>
      </c>
      <c r="T12" t="s">
        <v>1</v>
      </c>
      <c r="U12" t="s">
        <v>1</v>
      </c>
      <c r="V12" t="s">
        <v>1</v>
      </c>
      <c r="W12" t="s">
        <v>1</v>
      </c>
      <c r="X12" t="s">
        <v>1</v>
      </c>
      <c r="Y12" t="s">
        <v>1</v>
      </c>
      <c r="Z12" t="s">
        <v>1</v>
      </c>
      <c r="AA12" t="s">
        <v>1</v>
      </c>
      <c r="AB12" t="s">
        <v>1</v>
      </c>
      <c r="AC12" t="s">
        <v>1</v>
      </c>
      <c r="AD12" t="s">
        <v>1</v>
      </c>
      <c r="AE12" t="s">
        <v>1</v>
      </c>
    </row>
    <row r="13" spans="1:31" x14ac:dyDescent="0.2">
      <c r="A13" t="s">
        <v>74</v>
      </c>
      <c r="B13" t="s">
        <v>139</v>
      </c>
      <c r="C13" t="s">
        <v>139</v>
      </c>
      <c r="D13" t="s">
        <v>139</v>
      </c>
      <c r="E13" t="s">
        <v>139</v>
      </c>
      <c r="F13" t="s">
        <v>139</v>
      </c>
      <c r="G13" t="s">
        <v>139</v>
      </c>
      <c r="H13" t="s">
        <v>139</v>
      </c>
      <c r="I13" t="s">
        <v>139</v>
      </c>
      <c r="J13" t="s">
        <v>139</v>
      </c>
      <c r="K13" t="s">
        <v>139</v>
      </c>
      <c r="L13" t="s">
        <v>139</v>
      </c>
      <c r="M13" t="s">
        <v>139</v>
      </c>
      <c r="N13" t="s">
        <v>139</v>
      </c>
      <c r="O13" t="s">
        <v>139</v>
      </c>
      <c r="P13" t="s">
        <v>139</v>
      </c>
      <c r="Q13" t="s">
        <v>139</v>
      </c>
      <c r="R13" t="s">
        <v>139</v>
      </c>
      <c r="S13" t="s">
        <v>139</v>
      </c>
      <c r="T13" t="s">
        <v>139</v>
      </c>
      <c r="U13" t="s">
        <v>139</v>
      </c>
      <c r="V13" t="s">
        <v>139</v>
      </c>
      <c r="W13" t="s">
        <v>139</v>
      </c>
      <c r="X13" t="s">
        <v>139</v>
      </c>
      <c r="Y13" t="s">
        <v>139</v>
      </c>
      <c r="Z13" t="s">
        <v>139</v>
      </c>
      <c r="AA13" t="s">
        <v>139</v>
      </c>
      <c r="AB13" t="s">
        <v>139</v>
      </c>
      <c r="AC13" t="s">
        <v>139</v>
      </c>
      <c r="AD13" t="s">
        <v>139</v>
      </c>
      <c r="AE13" t="s">
        <v>139</v>
      </c>
    </row>
    <row r="14" spans="1:31" hidden="1" x14ac:dyDescent="0.2">
      <c r="A14" t="s">
        <v>75</v>
      </c>
      <c r="B14" s="3">
        <v>7494.1112120799999</v>
      </c>
      <c r="C14" s="3">
        <v>7494.1112120799999</v>
      </c>
      <c r="D14" s="3">
        <v>7586.79178211</v>
      </c>
      <c r="E14" s="3">
        <v>7691.1551516600002</v>
      </c>
      <c r="F14" s="3">
        <v>7730.8954957899996</v>
      </c>
      <c r="G14" s="3">
        <v>7783.5094025099997</v>
      </c>
      <c r="H14" s="3">
        <v>7773.0224180900004</v>
      </c>
      <c r="I14" s="3">
        <v>7759.4306483700002</v>
      </c>
      <c r="J14" s="3">
        <v>7792.1382231799998</v>
      </c>
      <c r="K14" s="3">
        <v>7723.3557524600001</v>
      </c>
      <c r="L14" s="3">
        <v>7734.36167467</v>
      </c>
      <c r="M14" s="3">
        <v>7670.7877144499998</v>
      </c>
      <c r="N14" s="3">
        <v>7601.1602488099998</v>
      </c>
      <c r="O14" s="3">
        <v>7536.97535066</v>
      </c>
      <c r="P14" s="3">
        <v>7444.2655888600002</v>
      </c>
      <c r="Q14" s="3">
        <v>7506.7002042200002</v>
      </c>
      <c r="R14" s="3">
        <v>7370.4749089200004</v>
      </c>
      <c r="S14" s="3">
        <v>7266.8215038600001</v>
      </c>
      <c r="T14" s="3">
        <v>7088.1800562600001</v>
      </c>
      <c r="U14" s="3">
        <v>7062.4215995900004</v>
      </c>
      <c r="V14" s="3">
        <v>7147.4944616299999</v>
      </c>
      <c r="W14" s="3">
        <v>7334.8389566300002</v>
      </c>
      <c r="X14" s="3">
        <v>7334.1368230500002</v>
      </c>
      <c r="Y14" s="3">
        <v>7317.9884492900001</v>
      </c>
      <c r="Z14" s="3">
        <v>7323.4560691799998</v>
      </c>
      <c r="AA14" s="3">
        <v>7287.6730832800004</v>
      </c>
      <c r="AB14" s="3">
        <v>7243.0549803499998</v>
      </c>
      <c r="AC14" s="3">
        <v>7234.3651401899997</v>
      </c>
      <c r="AD14" s="3">
        <v>7174.5759815299998</v>
      </c>
      <c r="AE14" s="3">
        <v>7094.4830470899997</v>
      </c>
    </row>
    <row r="15" spans="1:31" x14ac:dyDescent="0.2">
      <c r="A15" t="s">
        <v>76</v>
      </c>
      <c r="B15" t="s">
        <v>1</v>
      </c>
      <c r="C15" t="s">
        <v>1</v>
      </c>
      <c r="D15" t="s">
        <v>1</v>
      </c>
      <c r="E15" t="s">
        <v>1</v>
      </c>
      <c r="F15" t="s">
        <v>1</v>
      </c>
      <c r="G15" t="s">
        <v>1</v>
      </c>
      <c r="H15" t="s">
        <v>1</v>
      </c>
      <c r="I15" t="s">
        <v>1</v>
      </c>
      <c r="J15" t="s">
        <v>1</v>
      </c>
      <c r="K15" t="s">
        <v>1</v>
      </c>
      <c r="L15" t="s">
        <v>1</v>
      </c>
      <c r="M15" t="s">
        <v>1</v>
      </c>
      <c r="N15" t="s">
        <v>1</v>
      </c>
      <c r="O15" t="s">
        <v>1</v>
      </c>
      <c r="P15" t="s">
        <v>1</v>
      </c>
      <c r="Q15" t="s">
        <v>1</v>
      </c>
      <c r="R15" t="s">
        <v>1</v>
      </c>
      <c r="S15" t="s">
        <v>1</v>
      </c>
      <c r="T15" t="s">
        <v>1</v>
      </c>
      <c r="U15" t="s">
        <v>1</v>
      </c>
      <c r="V15" t="s">
        <v>1</v>
      </c>
      <c r="W15" t="s">
        <v>1</v>
      </c>
      <c r="X15" t="s">
        <v>1</v>
      </c>
      <c r="Y15" t="s">
        <v>1</v>
      </c>
      <c r="Z15" t="s">
        <v>1</v>
      </c>
      <c r="AA15" t="s">
        <v>1</v>
      </c>
      <c r="AB15" t="s">
        <v>1</v>
      </c>
      <c r="AC15" t="s">
        <v>1</v>
      </c>
      <c r="AD15" t="s">
        <v>1</v>
      </c>
      <c r="AE15" t="s">
        <v>1</v>
      </c>
    </row>
    <row r="16" spans="1:31" x14ac:dyDescent="0.2">
      <c r="A16" t="s">
        <v>77</v>
      </c>
      <c r="B16" t="s">
        <v>1</v>
      </c>
      <c r="C16" t="s">
        <v>1</v>
      </c>
      <c r="D16" t="s">
        <v>1</v>
      </c>
      <c r="E16" t="s">
        <v>1</v>
      </c>
      <c r="F16" t="s">
        <v>1</v>
      </c>
      <c r="G16" t="s">
        <v>1</v>
      </c>
      <c r="H16" t="s">
        <v>1</v>
      </c>
      <c r="I16" t="s">
        <v>1</v>
      </c>
      <c r="J16" t="s">
        <v>1</v>
      </c>
      <c r="K16" t="s">
        <v>1</v>
      </c>
      <c r="L16" t="s">
        <v>1</v>
      </c>
      <c r="M16" t="s">
        <v>1</v>
      </c>
      <c r="N16" t="s">
        <v>1</v>
      </c>
      <c r="O16" t="s">
        <v>1</v>
      </c>
      <c r="P16" t="s">
        <v>1</v>
      </c>
      <c r="Q16" t="s">
        <v>1</v>
      </c>
      <c r="R16" t="s">
        <v>1</v>
      </c>
      <c r="S16" t="s">
        <v>1</v>
      </c>
      <c r="T16" t="s">
        <v>1</v>
      </c>
      <c r="U16" t="s">
        <v>1</v>
      </c>
      <c r="V16" t="s">
        <v>1</v>
      </c>
      <c r="W16" t="s">
        <v>1</v>
      </c>
      <c r="X16" t="s">
        <v>1</v>
      </c>
      <c r="Y16" t="s">
        <v>1</v>
      </c>
      <c r="Z16" t="s">
        <v>1</v>
      </c>
      <c r="AA16" t="s">
        <v>1</v>
      </c>
      <c r="AB16" t="s">
        <v>1</v>
      </c>
      <c r="AC16" t="s">
        <v>1</v>
      </c>
      <c r="AD16" t="s">
        <v>1</v>
      </c>
      <c r="AE16" t="s">
        <v>1</v>
      </c>
    </row>
    <row r="17" spans="1:31" x14ac:dyDescent="0.2">
      <c r="A17" t="s">
        <v>78</v>
      </c>
      <c r="B17" t="s">
        <v>1</v>
      </c>
      <c r="C17" t="s">
        <v>1</v>
      </c>
      <c r="D17" t="s">
        <v>1</v>
      </c>
      <c r="E17" t="s">
        <v>1</v>
      </c>
      <c r="F17" t="s">
        <v>1</v>
      </c>
      <c r="G17" t="s">
        <v>1</v>
      </c>
      <c r="H17" t="s">
        <v>1</v>
      </c>
      <c r="I17" t="s">
        <v>1</v>
      </c>
      <c r="J17" t="s">
        <v>1</v>
      </c>
      <c r="K17" t="s">
        <v>1</v>
      </c>
      <c r="L17" t="s">
        <v>1</v>
      </c>
      <c r="M17" t="s">
        <v>1</v>
      </c>
      <c r="N17" t="s">
        <v>1</v>
      </c>
      <c r="O17" t="s">
        <v>1</v>
      </c>
      <c r="P17" t="s">
        <v>1</v>
      </c>
      <c r="Q17" t="s">
        <v>1</v>
      </c>
      <c r="R17" t="s">
        <v>1</v>
      </c>
      <c r="S17" t="s">
        <v>1</v>
      </c>
      <c r="T17" t="s">
        <v>1</v>
      </c>
      <c r="U17" t="s">
        <v>1</v>
      </c>
      <c r="V17" t="s">
        <v>1</v>
      </c>
      <c r="W17" t="s">
        <v>1</v>
      </c>
      <c r="X17" t="s">
        <v>1</v>
      </c>
      <c r="Y17" t="s">
        <v>1</v>
      </c>
      <c r="Z17" t="s">
        <v>1</v>
      </c>
      <c r="AA17" t="s">
        <v>1</v>
      </c>
      <c r="AB17" t="s">
        <v>1</v>
      </c>
      <c r="AC17" t="s">
        <v>1</v>
      </c>
      <c r="AD17" t="s">
        <v>1</v>
      </c>
      <c r="AE17" t="s">
        <v>1</v>
      </c>
    </row>
    <row r="18" spans="1:31" x14ac:dyDescent="0.2">
      <c r="A18" t="s">
        <v>79</v>
      </c>
      <c r="B18" t="s">
        <v>135</v>
      </c>
      <c r="C18" t="s">
        <v>135</v>
      </c>
      <c r="D18" t="s">
        <v>135</v>
      </c>
      <c r="E18" t="s">
        <v>135</v>
      </c>
      <c r="F18" t="s">
        <v>135</v>
      </c>
      <c r="G18" t="s">
        <v>135</v>
      </c>
      <c r="H18" t="s">
        <v>135</v>
      </c>
      <c r="I18" t="s">
        <v>135</v>
      </c>
      <c r="J18" t="s">
        <v>135</v>
      </c>
      <c r="K18" t="s">
        <v>135</v>
      </c>
      <c r="L18" t="s">
        <v>135</v>
      </c>
      <c r="M18" t="s">
        <v>135</v>
      </c>
      <c r="N18" t="s">
        <v>135</v>
      </c>
      <c r="O18" t="s">
        <v>135</v>
      </c>
      <c r="P18" t="s">
        <v>135</v>
      </c>
      <c r="Q18" t="s">
        <v>135</v>
      </c>
      <c r="R18" t="s">
        <v>135</v>
      </c>
      <c r="S18" t="s">
        <v>135</v>
      </c>
      <c r="T18" t="s">
        <v>135</v>
      </c>
      <c r="U18" t="s">
        <v>135</v>
      </c>
      <c r="V18" t="s">
        <v>135</v>
      </c>
      <c r="W18" t="s">
        <v>135</v>
      </c>
      <c r="X18" t="s">
        <v>135</v>
      </c>
      <c r="Y18" t="s">
        <v>135</v>
      </c>
      <c r="Z18" t="s">
        <v>135</v>
      </c>
      <c r="AA18" t="s">
        <v>135</v>
      </c>
      <c r="AB18" t="s">
        <v>135</v>
      </c>
      <c r="AC18" t="s">
        <v>135</v>
      </c>
      <c r="AD18" t="s">
        <v>135</v>
      </c>
      <c r="AE18" t="s">
        <v>135</v>
      </c>
    </row>
    <row r="19" spans="1:31" x14ac:dyDescent="0.2">
      <c r="A19" t="s">
        <v>80</v>
      </c>
      <c r="B19" t="s">
        <v>135</v>
      </c>
      <c r="C19" t="s">
        <v>135</v>
      </c>
      <c r="D19" t="s">
        <v>135</v>
      </c>
      <c r="E19" t="s">
        <v>135</v>
      </c>
      <c r="F19" t="s">
        <v>135</v>
      </c>
      <c r="G19" t="s">
        <v>135</v>
      </c>
      <c r="H19" t="s">
        <v>135</v>
      </c>
      <c r="I19" t="s">
        <v>135</v>
      </c>
      <c r="J19" t="s">
        <v>135</v>
      </c>
      <c r="K19" t="s">
        <v>135</v>
      </c>
      <c r="L19" t="s">
        <v>135</v>
      </c>
      <c r="M19" t="s">
        <v>135</v>
      </c>
      <c r="N19" t="s">
        <v>135</v>
      </c>
      <c r="O19" t="s">
        <v>135</v>
      </c>
      <c r="P19" t="s">
        <v>135</v>
      </c>
      <c r="Q19" t="s">
        <v>135</v>
      </c>
      <c r="R19" t="s">
        <v>135</v>
      </c>
      <c r="S19" t="s">
        <v>135</v>
      </c>
      <c r="T19" t="s">
        <v>135</v>
      </c>
      <c r="U19" t="s">
        <v>135</v>
      </c>
      <c r="V19" t="s">
        <v>135</v>
      </c>
      <c r="W19" t="s">
        <v>135</v>
      </c>
      <c r="X19" t="s">
        <v>135</v>
      </c>
      <c r="Y19" t="s">
        <v>135</v>
      </c>
      <c r="Z19" t="s">
        <v>135</v>
      </c>
      <c r="AA19" t="s">
        <v>135</v>
      </c>
      <c r="AB19" t="s">
        <v>135</v>
      </c>
      <c r="AC19" t="s">
        <v>135</v>
      </c>
      <c r="AD19" t="s">
        <v>135</v>
      </c>
      <c r="AE19" t="s">
        <v>135</v>
      </c>
    </row>
    <row r="20" spans="1:31" x14ac:dyDescent="0.2">
      <c r="A20" t="s">
        <v>81</v>
      </c>
      <c r="B20" t="s">
        <v>97</v>
      </c>
      <c r="C20" t="s">
        <v>97</v>
      </c>
      <c r="D20" t="s">
        <v>97</v>
      </c>
      <c r="E20" t="s">
        <v>97</v>
      </c>
      <c r="F20" t="s">
        <v>97</v>
      </c>
      <c r="G20" t="s">
        <v>97</v>
      </c>
      <c r="H20" t="s">
        <v>97</v>
      </c>
      <c r="I20" t="s">
        <v>97</v>
      </c>
      <c r="J20" t="s">
        <v>97</v>
      </c>
      <c r="K20" t="s">
        <v>97</v>
      </c>
      <c r="L20" t="s">
        <v>97</v>
      </c>
      <c r="M20" t="s">
        <v>97</v>
      </c>
      <c r="N20" t="s">
        <v>97</v>
      </c>
      <c r="O20" t="s">
        <v>97</v>
      </c>
      <c r="P20" t="s">
        <v>97</v>
      </c>
      <c r="Q20" t="s">
        <v>97</v>
      </c>
      <c r="R20" t="s">
        <v>97</v>
      </c>
      <c r="S20" t="s">
        <v>97</v>
      </c>
      <c r="T20" t="s">
        <v>97</v>
      </c>
      <c r="U20" t="s">
        <v>97</v>
      </c>
      <c r="V20" t="s">
        <v>97</v>
      </c>
      <c r="W20" t="s">
        <v>97</v>
      </c>
      <c r="X20" t="s">
        <v>97</v>
      </c>
      <c r="Y20" t="s">
        <v>97</v>
      </c>
      <c r="Z20" t="s">
        <v>97</v>
      </c>
      <c r="AA20" t="s">
        <v>97</v>
      </c>
      <c r="AB20" t="s">
        <v>97</v>
      </c>
      <c r="AC20" t="s">
        <v>97</v>
      </c>
      <c r="AD20" t="s">
        <v>97</v>
      </c>
      <c r="AE20" t="s">
        <v>97</v>
      </c>
    </row>
    <row r="21" spans="1:31" ht="12" thickBot="1" x14ac:dyDescent="0.25">
      <c r="A21" t="s">
        <v>82</v>
      </c>
      <c r="B21" s="3">
        <v>306.12046344193618</v>
      </c>
      <c r="C21" s="3">
        <v>306.12046344193618</v>
      </c>
      <c r="D21" s="3">
        <v>306.12046344193624</v>
      </c>
      <c r="E21" s="3">
        <v>306.10659089293705</v>
      </c>
      <c r="F21" s="3">
        <v>306.07884579493867</v>
      </c>
      <c r="G21" s="3">
        <v>306.03553637367298</v>
      </c>
      <c r="H21" s="3">
        <v>305.9712489514817</v>
      </c>
      <c r="I21" s="3">
        <v>305.89291980286436</v>
      </c>
      <c r="J21" s="3">
        <v>305.81492900910075</v>
      </c>
      <c r="K21" s="3">
        <v>305.71799034353336</v>
      </c>
      <c r="L21" s="3">
        <v>305.62308180708783</v>
      </c>
      <c r="M21" s="3">
        <v>305.52935751262999</v>
      </c>
      <c r="N21" s="3">
        <v>305.44273867009855</v>
      </c>
      <c r="O21" s="3">
        <v>305.34190892371436</v>
      </c>
      <c r="P21" s="3">
        <v>305.21891693441677</v>
      </c>
      <c r="Q21" s="3">
        <v>305.06073604034083</v>
      </c>
      <c r="R21" s="3">
        <v>304.87802441937612</v>
      </c>
      <c r="S21" s="3">
        <v>304.60277274594131</v>
      </c>
      <c r="T21" s="3">
        <v>304.3001143293618</v>
      </c>
      <c r="U21" s="3">
        <v>304.01099010692786</v>
      </c>
      <c r="V21" s="3">
        <v>303.74605825652901</v>
      </c>
      <c r="W21" s="3">
        <v>303.49990510050714</v>
      </c>
      <c r="X21" s="3">
        <v>303.60665605683005</v>
      </c>
      <c r="Y21" s="3">
        <v>303.9104987153973</v>
      </c>
      <c r="Z21" s="3">
        <v>304.39180849469784</v>
      </c>
      <c r="AA21" s="3">
        <v>305.05752166923128</v>
      </c>
      <c r="AB21" s="3">
        <v>305.7166369241188</v>
      </c>
      <c r="AC21" s="3">
        <v>306.47489015112234</v>
      </c>
      <c r="AD21" s="3">
        <v>307.33989433444884</v>
      </c>
      <c r="AE21" s="3">
        <v>308.27561468218568</v>
      </c>
    </row>
    <row r="22" spans="1:31" hidden="1" x14ac:dyDescent="0.2">
      <c r="A22" t="s">
        <v>83</v>
      </c>
      <c r="B22" s="3">
        <v>11075.703145206373</v>
      </c>
      <c r="C22" s="3">
        <v>11075.703145206373</v>
      </c>
      <c r="D22" s="3">
        <v>10928.180402388871</v>
      </c>
      <c r="E22" s="3">
        <v>10934.576994600897</v>
      </c>
      <c r="F22" s="3">
        <v>10960.291423371053</v>
      </c>
      <c r="G22" s="3">
        <v>11177.961873513255</v>
      </c>
      <c r="H22" s="3">
        <v>11410.38617840028</v>
      </c>
      <c r="I22" s="3">
        <v>11649.966462696697</v>
      </c>
      <c r="J22" s="3">
        <v>11676.297834405468</v>
      </c>
      <c r="K22" s="3">
        <v>11726.821470691579</v>
      </c>
      <c r="L22" s="3">
        <v>11744.545110034491</v>
      </c>
      <c r="M22" s="3">
        <v>11647.193281209449</v>
      </c>
      <c r="N22" s="3">
        <v>11450.601734302661</v>
      </c>
      <c r="O22" s="3">
        <v>11349.640803512664</v>
      </c>
      <c r="P22" s="3">
        <v>11572.515968373966</v>
      </c>
      <c r="Q22" s="3">
        <v>11757.707134350339</v>
      </c>
      <c r="R22" s="3">
        <v>11671.895267757314</v>
      </c>
      <c r="S22" s="3">
        <v>11584.781054956095</v>
      </c>
      <c r="T22" s="3">
        <v>11277.124391133968</v>
      </c>
      <c r="U22" s="3">
        <v>11424.187541910716</v>
      </c>
      <c r="V22" s="3">
        <v>11514.669774489554</v>
      </c>
      <c r="W22" s="3">
        <v>11578.884865399154</v>
      </c>
      <c r="X22" s="3">
        <v>11680.320971744673</v>
      </c>
      <c r="Y22" s="3">
        <v>12076.958354287342</v>
      </c>
      <c r="Z22" s="3">
        <v>12300.799245522843</v>
      </c>
      <c r="AA22" s="3">
        <v>12645.780974469682</v>
      </c>
      <c r="AB22" s="3">
        <v>12755.520652674928</v>
      </c>
      <c r="AC22" s="3">
        <v>12740.026704854936</v>
      </c>
      <c r="AD22" s="3">
        <v>12735.923255887566</v>
      </c>
      <c r="AE22" s="3">
        <v>12844.451341435593</v>
      </c>
    </row>
    <row r="23" spans="1:31" ht="14.4" thickBot="1" x14ac:dyDescent="0.3">
      <c r="A23" s="66" t="s">
        <v>178</v>
      </c>
      <c r="B23" s="67"/>
      <c r="C23" s="67">
        <f t="shared" ref="C23:AE23" si="0">(C24/1000*(44/12))-C59</f>
        <v>38.76085492841284</v>
      </c>
      <c r="D23" s="67">
        <f t="shared" si="0"/>
        <v>38.140606681512317</v>
      </c>
      <c r="E23" s="67">
        <f t="shared" si="0"/>
        <v>38.078550928997423</v>
      </c>
      <c r="F23" s="67">
        <f t="shared" si="0"/>
        <v>38.072528757825509</v>
      </c>
      <c r="G23" s="67">
        <f t="shared" si="0"/>
        <v>38.749527915943695</v>
      </c>
      <c r="H23" s="67">
        <f t="shared" si="0"/>
        <v>39.474977489390994</v>
      </c>
      <c r="I23" s="67">
        <f t="shared" si="0"/>
        <v>40.219602760967639</v>
      </c>
      <c r="J23" s="67">
        <f t="shared" si="0"/>
        <v>40.172889765903797</v>
      </c>
      <c r="K23" s="67">
        <f t="shared" si="0"/>
        <v>40.230408051978003</v>
      </c>
      <c r="L23" s="67">
        <f t="shared" si="0"/>
        <v>40.167407532740498</v>
      </c>
      <c r="M23" s="67">
        <f t="shared" si="0"/>
        <v>39.692946743707495</v>
      </c>
      <c r="N23" s="67">
        <f t="shared" si="0"/>
        <v>38.847232459806946</v>
      </c>
      <c r="O23" s="67">
        <f t="shared" si="0"/>
        <v>38.353621508291276</v>
      </c>
      <c r="P23" s="67">
        <f t="shared" si="0"/>
        <v>39.049758828682833</v>
      </c>
      <c r="Q23" s="67">
        <f t="shared" si="0"/>
        <v>39.612658309184923</v>
      </c>
      <c r="R23" s="67">
        <f t="shared" si="0"/>
        <v>39.198977543269628</v>
      </c>
      <c r="S23" s="67">
        <f t="shared" si="0"/>
        <v>38.794217687946684</v>
      </c>
      <c r="T23" s="67">
        <f t="shared" si="0"/>
        <v>37.58794640985716</v>
      </c>
      <c r="U23" s="67">
        <f t="shared" si="0"/>
        <v>38.087939836582258</v>
      </c>
      <c r="V23" s="67">
        <f t="shared" si="0"/>
        <v>38.365927403835663</v>
      </c>
      <c r="W23" s="67">
        <f t="shared" si="0"/>
        <v>38.547908361210723</v>
      </c>
      <c r="X23" s="67">
        <f t="shared" si="0"/>
        <v>38.796782140336049</v>
      </c>
      <c r="Y23" s="67">
        <f t="shared" si="0"/>
        <v>40.117215016217941</v>
      </c>
      <c r="Z23" s="67">
        <f t="shared" si="0"/>
        <v>40.867414702647295</v>
      </c>
      <c r="AA23" s="67">
        <f t="shared" si="0"/>
        <v>42.072994418330047</v>
      </c>
      <c r="AB23" s="67">
        <f t="shared" si="0"/>
        <v>42.409177787032057</v>
      </c>
      <c r="AC23" s="67">
        <f t="shared" si="0"/>
        <v>42.299569388671301</v>
      </c>
      <c r="AD23" s="67">
        <f t="shared" si="0"/>
        <v>42.230104071743966</v>
      </c>
      <c r="AE23" s="68">
        <f t="shared" si="0"/>
        <v>42.573146642472281</v>
      </c>
    </row>
    <row r="24" spans="1:31" s="9" customFormat="1" x14ac:dyDescent="0.2">
      <c r="A24" s="9" t="s">
        <v>84</v>
      </c>
      <c r="B24" s="13">
        <v>11075.926954660843</v>
      </c>
      <c r="C24" s="13">
        <v>11075.926954660843</v>
      </c>
      <c r="D24" s="13">
        <v>10928.552867472534</v>
      </c>
      <c r="E24" s="13">
        <v>10935.181447444134</v>
      </c>
      <c r="F24" s="13">
        <v>10961.11549588808</v>
      </c>
      <c r="G24" s="13">
        <v>11178.990743922714</v>
      </c>
      <c r="H24" s="13">
        <v>11411.603837032384</v>
      </c>
      <c r="I24" s="13">
        <v>11651.362805175071</v>
      </c>
      <c r="J24" s="13">
        <v>11677.856664464609</v>
      </c>
      <c r="K24" s="13">
        <v>11728.526908221731</v>
      </c>
      <c r="L24" s="13">
        <v>11746.381814275022</v>
      </c>
      <c r="M24" s="13">
        <v>11649.146593371019</v>
      </c>
      <c r="N24" s="13">
        <v>11452.62693908843</v>
      </c>
      <c r="O24" s="13">
        <v>11351.724854380556</v>
      </c>
      <c r="P24" s="13">
        <v>11574.647223148162</v>
      </c>
      <c r="Q24" s="13">
        <v>11759.875194519314</v>
      </c>
      <c r="R24" s="13">
        <v>11674.090835787732</v>
      </c>
      <c r="S24" s="13">
        <v>11587.003738395133</v>
      </c>
      <c r="T24" s="13">
        <v>11279.366424176633</v>
      </c>
      <c r="U24" s="13">
        <v>11426.441916510854</v>
      </c>
      <c r="V24" s="13">
        <v>11516.930155422584</v>
      </c>
      <c r="W24" s="13">
        <v>11581.145515646047</v>
      </c>
      <c r="X24" s="13">
        <v>11682.532908317931</v>
      </c>
      <c r="Y24" s="13">
        <v>12079.118884149229</v>
      </c>
      <c r="Z24" s="13">
        <v>12302.906246993593</v>
      </c>
      <c r="AA24" s="13">
        <v>12647.832809842479</v>
      </c>
      <c r="AB24" s="13">
        <v>12757.516094606579</v>
      </c>
      <c r="AC24" s="13">
        <v>12741.963284675539</v>
      </c>
      <c r="AD24" s="13">
        <v>12737.800532134299</v>
      </c>
      <c r="AE24" s="13">
        <v>12846.269110951014</v>
      </c>
    </row>
    <row r="25" spans="1:31" x14ac:dyDescent="0.2">
      <c r="A25" t="s">
        <v>85</v>
      </c>
      <c r="B25" s="3">
        <v>2415.6320000000001</v>
      </c>
      <c r="C25" s="3">
        <v>2415.6320000000001</v>
      </c>
      <c r="D25" s="3">
        <v>2252.3980000000001</v>
      </c>
      <c r="E25" s="3">
        <v>2222.692</v>
      </c>
      <c r="F25" s="3">
        <v>2246.4490000000001</v>
      </c>
      <c r="G25" s="3">
        <v>2397.5729999999999</v>
      </c>
      <c r="H25" s="3">
        <v>2603.6840000000002</v>
      </c>
      <c r="I25" s="3">
        <v>2817.33</v>
      </c>
      <c r="J25" s="3">
        <v>2774.69</v>
      </c>
      <c r="K25" s="3">
        <v>2673.087</v>
      </c>
      <c r="L25" s="3">
        <v>2636.3139999999999</v>
      </c>
      <c r="M25" s="3">
        <v>2445.8809999999999</v>
      </c>
      <c r="N25" s="3">
        <v>2197.89</v>
      </c>
      <c r="O25" s="3">
        <v>2058.8229999999999</v>
      </c>
      <c r="P25" s="3">
        <v>1894.0619999999999</v>
      </c>
      <c r="Q25" s="3">
        <v>1730.327</v>
      </c>
      <c r="R25" s="3">
        <v>1733.684</v>
      </c>
      <c r="S25" s="3">
        <v>1676.4179999999999</v>
      </c>
      <c r="T25" s="3">
        <v>1306.6420000000001</v>
      </c>
      <c r="U25" s="3">
        <v>1353.269</v>
      </c>
      <c r="V25" s="3">
        <v>1482.7760000000001</v>
      </c>
      <c r="W25" s="3">
        <v>1337.5930000000001</v>
      </c>
      <c r="X25" s="3">
        <v>1410.894</v>
      </c>
      <c r="Y25" s="3">
        <v>1738.9670000000001</v>
      </c>
      <c r="Z25" s="3">
        <v>1766.308</v>
      </c>
      <c r="AA25" s="3">
        <v>1904.316</v>
      </c>
      <c r="AB25" s="3">
        <v>2078.491</v>
      </c>
      <c r="AC25" s="3">
        <v>2243.3809999999999</v>
      </c>
      <c r="AD25" s="3">
        <v>2328.3270000000002</v>
      </c>
      <c r="AE25" s="3">
        <v>2446.7950000000001</v>
      </c>
    </row>
    <row r="26" spans="1:31" x14ac:dyDescent="0.2">
      <c r="A26" t="s">
        <v>86</v>
      </c>
      <c r="B26" t="s">
        <v>72</v>
      </c>
      <c r="C26" t="s">
        <v>72</v>
      </c>
      <c r="D26" t="s">
        <v>72</v>
      </c>
      <c r="E26" t="s">
        <v>72</v>
      </c>
      <c r="F26" t="s">
        <v>72</v>
      </c>
      <c r="G26" t="s">
        <v>72</v>
      </c>
      <c r="H26" t="s">
        <v>72</v>
      </c>
      <c r="I26" t="s">
        <v>72</v>
      </c>
      <c r="J26" t="s">
        <v>72</v>
      </c>
      <c r="K26" t="s">
        <v>72</v>
      </c>
      <c r="L26" t="s">
        <v>72</v>
      </c>
      <c r="M26" t="s">
        <v>72</v>
      </c>
      <c r="N26" t="s">
        <v>72</v>
      </c>
      <c r="O26" t="s">
        <v>72</v>
      </c>
      <c r="P26" t="s">
        <v>72</v>
      </c>
      <c r="Q26" t="s">
        <v>72</v>
      </c>
      <c r="R26" t="s">
        <v>72</v>
      </c>
      <c r="S26" t="s">
        <v>72</v>
      </c>
      <c r="T26" t="s">
        <v>72</v>
      </c>
      <c r="U26" t="s">
        <v>72</v>
      </c>
      <c r="V26" t="s">
        <v>72</v>
      </c>
      <c r="W26" t="s">
        <v>72</v>
      </c>
      <c r="X26" t="s">
        <v>72</v>
      </c>
      <c r="Y26" t="s">
        <v>72</v>
      </c>
      <c r="Z26" t="s">
        <v>72</v>
      </c>
      <c r="AA26" t="s">
        <v>72</v>
      </c>
      <c r="AB26" t="s">
        <v>72</v>
      </c>
      <c r="AC26" t="s">
        <v>72</v>
      </c>
      <c r="AD26" t="s">
        <v>72</v>
      </c>
      <c r="AE26" t="s">
        <v>72</v>
      </c>
    </row>
    <row r="27" spans="1:31" x14ac:dyDescent="0.2">
      <c r="A27" t="s">
        <v>87</v>
      </c>
      <c r="B27" t="s">
        <v>72</v>
      </c>
      <c r="C27" t="s">
        <v>72</v>
      </c>
      <c r="D27" t="s">
        <v>72</v>
      </c>
      <c r="E27" t="s">
        <v>72</v>
      </c>
      <c r="F27" t="s">
        <v>72</v>
      </c>
      <c r="G27" t="s">
        <v>72</v>
      </c>
      <c r="H27" t="s">
        <v>72</v>
      </c>
      <c r="I27" t="s">
        <v>72</v>
      </c>
      <c r="J27" t="s">
        <v>72</v>
      </c>
      <c r="K27" t="s">
        <v>72</v>
      </c>
      <c r="L27" t="s">
        <v>72</v>
      </c>
      <c r="M27" t="s">
        <v>72</v>
      </c>
      <c r="N27" t="s">
        <v>72</v>
      </c>
      <c r="O27" t="s">
        <v>72</v>
      </c>
      <c r="P27" t="s">
        <v>72</v>
      </c>
      <c r="Q27" t="s">
        <v>72</v>
      </c>
      <c r="R27" t="s">
        <v>72</v>
      </c>
      <c r="S27" t="s">
        <v>72</v>
      </c>
      <c r="T27" t="s">
        <v>72</v>
      </c>
      <c r="U27" t="s">
        <v>72</v>
      </c>
      <c r="V27" t="s">
        <v>72</v>
      </c>
      <c r="W27" t="s">
        <v>72</v>
      </c>
      <c r="X27" t="s">
        <v>72</v>
      </c>
      <c r="Y27" t="s">
        <v>72</v>
      </c>
      <c r="Z27" t="s">
        <v>72</v>
      </c>
      <c r="AA27" t="s">
        <v>72</v>
      </c>
      <c r="AB27" t="s">
        <v>72</v>
      </c>
      <c r="AC27" t="s">
        <v>72</v>
      </c>
      <c r="AD27" t="s">
        <v>72</v>
      </c>
      <c r="AE27" t="s">
        <v>72</v>
      </c>
    </row>
    <row r="28" spans="1:31" x14ac:dyDescent="0.2">
      <c r="A28" t="s">
        <v>88</v>
      </c>
      <c r="B28" s="3">
        <v>4239.6906900000004</v>
      </c>
      <c r="C28" s="3">
        <v>4239.6906900000004</v>
      </c>
      <c r="D28" s="3">
        <v>4239.0301781594299</v>
      </c>
      <c r="E28" s="3">
        <v>4243.85915253453</v>
      </c>
      <c r="F28" s="3">
        <v>4248.6241851328796</v>
      </c>
      <c r="G28" s="3">
        <v>4253.3278774028304</v>
      </c>
      <c r="H28" s="3">
        <v>4257.9850833356004</v>
      </c>
      <c r="I28" s="3">
        <v>4262.5886654895603</v>
      </c>
      <c r="J28" s="3">
        <v>4267.1472143451001</v>
      </c>
      <c r="K28" s="3">
        <v>4271.6634366932103</v>
      </c>
      <c r="L28" s="3">
        <v>4276.1393329433004</v>
      </c>
      <c r="M28" s="3">
        <v>4280.5767100000003</v>
      </c>
      <c r="N28" s="3">
        <v>4270.5393474136799</v>
      </c>
      <c r="O28" s="3">
        <v>4275.44749740304</v>
      </c>
      <c r="P28" s="3">
        <v>4280.0568322691297</v>
      </c>
      <c r="Q28" s="3">
        <v>4284.3802959819504</v>
      </c>
      <c r="R28" s="3">
        <v>4288.4359999999997</v>
      </c>
      <c r="S28" s="3">
        <v>4285.6537601016798</v>
      </c>
      <c r="T28" s="3">
        <v>4290.2671151311497</v>
      </c>
      <c r="U28" s="3">
        <v>4294.6376600000003</v>
      </c>
      <c r="V28" s="3">
        <v>4292.8461961881003</v>
      </c>
      <c r="W28" s="3">
        <v>4297.53700696736</v>
      </c>
      <c r="X28" s="3">
        <v>4302.1120144633996</v>
      </c>
      <c r="Y28" s="3">
        <v>4306.5395500000004</v>
      </c>
      <c r="Z28" s="3">
        <v>4304.0792242138896</v>
      </c>
      <c r="AA28" s="3">
        <v>4308.8319625383001</v>
      </c>
      <c r="AB28" s="3">
        <v>4313.4013350850801</v>
      </c>
      <c r="AC28" s="3">
        <v>4317.8030699999999</v>
      </c>
      <c r="AD28" s="3">
        <v>4317.3567564013401</v>
      </c>
      <c r="AE28" s="3">
        <v>4321.8919999999998</v>
      </c>
    </row>
    <row r="29" spans="1:31" x14ac:dyDescent="0.2">
      <c r="A29" t="s">
        <v>89</v>
      </c>
      <c r="B29" t="s">
        <v>134</v>
      </c>
      <c r="C29" t="s">
        <v>134</v>
      </c>
      <c r="D29" t="s">
        <v>134</v>
      </c>
      <c r="E29" t="s">
        <v>134</v>
      </c>
      <c r="F29" t="s">
        <v>134</v>
      </c>
      <c r="G29" t="s">
        <v>134</v>
      </c>
      <c r="H29" t="s">
        <v>134</v>
      </c>
      <c r="I29" t="s">
        <v>134</v>
      </c>
      <c r="J29" t="s">
        <v>134</v>
      </c>
      <c r="K29" t="s">
        <v>134</v>
      </c>
      <c r="L29" t="s">
        <v>134</v>
      </c>
      <c r="M29" t="s">
        <v>134</v>
      </c>
      <c r="N29" t="s">
        <v>134</v>
      </c>
      <c r="O29" t="s">
        <v>134</v>
      </c>
      <c r="P29" t="s">
        <v>134</v>
      </c>
      <c r="Q29" t="s">
        <v>134</v>
      </c>
      <c r="R29" t="s">
        <v>134</v>
      </c>
      <c r="S29" t="s">
        <v>134</v>
      </c>
      <c r="T29" t="s">
        <v>134</v>
      </c>
      <c r="U29" t="s">
        <v>134</v>
      </c>
      <c r="V29" t="s">
        <v>134</v>
      </c>
      <c r="W29" t="s">
        <v>134</v>
      </c>
      <c r="X29" t="s">
        <v>134</v>
      </c>
      <c r="Y29" t="s">
        <v>134</v>
      </c>
      <c r="Z29" t="s">
        <v>134</v>
      </c>
      <c r="AA29" t="s">
        <v>134</v>
      </c>
      <c r="AB29" t="s">
        <v>135</v>
      </c>
      <c r="AC29" t="s">
        <v>135</v>
      </c>
      <c r="AD29" t="s">
        <v>135</v>
      </c>
      <c r="AE29" t="s">
        <v>135</v>
      </c>
    </row>
    <row r="30" spans="1:31" x14ac:dyDescent="0.2">
      <c r="A30" t="s">
        <v>90</v>
      </c>
      <c r="B30" t="s">
        <v>1</v>
      </c>
      <c r="C30" t="s">
        <v>1</v>
      </c>
      <c r="D30" t="s">
        <v>1</v>
      </c>
      <c r="E30" t="s">
        <v>1</v>
      </c>
      <c r="F30" t="s">
        <v>1</v>
      </c>
      <c r="G30" t="s">
        <v>1</v>
      </c>
      <c r="H30" t="s">
        <v>1</v>
      </c>
      <c r="I30" t="s">
        <v>1</v>
      </c>
      <c r="J30" t="s">
        <v>1</v>
      </c>
      <c r="K30" t="s">
        <v>1</v>
      </c>
      <c r="L30" t="s">
        <v>1</v>
      </c>
      <c r="M30" t="s">
        <v>1</v>
      </c>
      <c r="N30" t="s">
        <v>1</v>
      </c>
      <c r="O30" t="s">
        <v>1</v>
      </c>
      <c r="P30" t="s">
        <v>1</v>
      </c>
      <c r="Q30" t="s">
        <v>1</v>
      </c>
      <c r="R30" t="s">
        <v>1</v>
      </c>
      <c r="S30" t="s">
        <v>1</v>
      </c>
      <c r="T30" t="s">
        <v>1</v>
      </c>
      <c r="U30" t="s">
        <v>1</v>
      </c>
      <c r="V30" t="s">
        <v>1</v>
      </c>
      <c r="W30" t="s">
        <v>1</v>
      </c>
      <c r="X30" t="s">
        <v>1</v>
      </c>
      <c r="Y30" t="s">
        <v>1</v>
      </c>
      <c r="Z30" t="s">
        <v>1</v>
      </c>
      <c r="AA30" t="s">
        <v>1</v>
      </c>
      <c r="AB30" t="s">
        <v>1</v>
      </c>
      <c r="AC30" t="s">
        <v>1</v>
      </c>
      <c r="AD30" t="s">
        <v>1</v>
      </c>
      <c r="AE30" t="s">
        <v>1</v>
      </c>
    </row>
    <row r="31" spans="1:31" hidden="1" x14ac:dyDescent="0.2">
      <c r="A31" t="s">
        <v>91</v>
      </c>
      <c r="B31" t="s">
        <v>97</v>
      </c>
      <c r="C31" t="s">
        <v>97</v>
      </c>
      <c r="D31" t="s">
        <v>97</v>
      </c>
      <c r="E31" t="s">
        <v>97</v>
      </c>
      <c r="F31" t="s">
        <v>97</v>
      </c>
      <c r="G31" t="s">
        <v>97</v>
      </c>
      <c r="H31" t="s">
        <v>97</v>
      </c>
      <c r="I31" t="s">
        <v>97</v>
      </c>
      <c r="J31" t="s">
        <v>97</v>
      </c>
      <c r="K31" t="s">
        <v>97</v>
      </c>
      <c r="L31" t="s">
        <v>97</v>
      </c>
      <c r="M31" t="s">
        <v>97</v>
      </c>
      <c r="N31" t="s">
        <v>97</v>
      </c>
      <c r="O31" t="s">
        <v>97</v>
      </c>
      <c r="P31" t="s">
        <v>97</v>
      </c>
      <c r="Q31" t="s">
        <v>97</v>
      </c>
      <c r="R31" t="s">
        <v>97</v>
      </c>
      <c r="S31" t="s">
        <v>97</v>
      </c>
      <c r="T31" t="s">
        <v>97</v>
      </c>
      <c r="U31" t="s">
        <v>97</v>
      </c>
      <c r="V31" t="s">
        <v>97</v>
      </c>
      <c r="W31" t="s">
        <v>97</v>
      </c>
      <c r="X31" t="s">
        <v>97</v>
      </c>
      <c r="Y31" t="s">
        <v>97</v>
      </c>
      <c r="Z31" t="s">
        <v>97</v>
      </c>
      <c r="AA31" t="s">
        <v>97</v>
      </c>
      <c r="AB31" t="s">
        <v>97</v>
      </c>
      <c r="AC31" t="s">
        <v>97</v>
      </c>
      <c r="AD31" t="s">
        <v>97</v>
      </c>
      <c r="AE31" t="s">
        <v>97</v>
      </c>
    </row>
    <row r="32" spans="1:31" x14ac:dyDescent="0.2">
      <c r="A32" t="s">
        <v>92</v>
      </c>
      <c r="B32" s="3">
        <v>-8.7847850299336692</v>
      </c>
      <c r="C32" s="3">
        <v>-8.7847850299336692</v>
      </c>
      <c r="D32" s="3">
        <v>-8.7843960698190902</v>
      </c>
      <c r="E32" s="3">
        <v>-8.7840071097045005</v>
      </c>
      <c r="F32" s="3">
        <v>-8.7836181495899108</v>
      </c>
      <c r="G32" s="3">
        <v>-8.7832291894753194</v>
      </c>
      <c r="H32" s="3">
        <v>-8.7769359658737702</v>
      </c>
      <c r="I32" s="3">
        <v>-8.7706427422722193</v>
      </c>
      <c r="J32" s="3">
        <v>-8.7643495186706701</v>
      </c>
      <c r="K32" s="3">
        <v>-8.7580562950691192</v>
      </c>
      <c r="L32" s="3">
        <v>-8.7517630714675594</v>
      </c>
      <c r="M32" s="3">
        <v>-8.7355815754383705</v>
      </c>
      <c r="N32" s="3">
        <v>-8.7194000794091693</v>
      </c>
      <c r="O32" s="3">
        <v>-8.7032185833799804</v>
      </c>
      <c r="P32" s="3">
        <v>-8.6870370873507792</v>
      </c>
      <c r="Q32" s="3">
        <v>-8.6708555913215903</v>
      </c>
      <c r="R32" s="3">
        <v>-8.6546740952923997</v>
      </c>
      <c r="S32" s="3">
        <v>-11.73914657859099</v>
      </c>
      <c r="T32" s="3">
        <v>-9.7626293274819602</v>
      </c>
      <c r="U32" s="3">
        <v>-11.00687110142399</v>
      </c>
      <c r="V32" s="3">
        <v>-7.9972039723639297</v>
      </c>
      <c r="W32" s="3">
        <v>-6.9856190137565797</v>
      </c>
      <c r="X32" s="3">
        <v>-6.5733950650448802</v>
      </c>
      <c r="Y32" s="3">
        <v>-5.78632917919973</v>
      </c>
      <c r="Z32" s="3">
        <v>-7.5969178244727598</v>
      </c>
      <c r="AA32" s="3">
        <v>-5.3354281676770103</v>
      </c>
      <c r="AB32" s="3">
        <v>-6.0826735182445804</v>
      </c>
      <c r="AC32" s="3">
        <v>-7.0667363485059598</v>
      </c>
      <c r="AD32" s="3">
        <v>-6.6977384053214903</v>
      </c>
      <c r="AE32" s="3">
        <v>-8.0724153218550097</v>
      </c>
    </row>
    <row r="33" spans="1:31" x14ac:dyDescent="0.2">
      <c r="A33" t="s">
        <v>93</v>
      </c>
      <c r="B33" t="s">
        <v>135</v>
      </c>
      <c r="C33" t="s">
        <v>135</v>
      </c>
      <c r="D33" t="s">
        <v>135</v>
      </c>
      <c r="E33" t="s">
        <v>135</v>
      </c>
      <c r="F33" t="s">
        <v>135</v>
      </c>
      <c r="G33" t="s">
        <v>135</v>
      </c>
      <c r="H33" t="s">
        <v>135</v>
      </c>
      <c r="I33" t="s">
        <v>135</v>
      </c>
      <c r="J33" t="s">
        <v>135</v>
      </c>
      <c r="K33" t="s">
        <v>135</v>
      </c>
      <c r="L33" t="s">
        <v>135</v>
      </c>
      <c r="M33" t="s">
        <v>135</v>
      </c>
      <c r="N33" t="s">
        <v>135</v>
      </c>
      <c r="O33" t="s">
        <v>135</v>
      </c>
      <c r="P33" t="s">
        <v>135</v>
      </c>
      <c r="Q33" t="s">
        <v>135</v>
      </c>
      <c r="R33" t="s">
        <v>135</v>
      </c>
      <c r="S33" t="s">
        <v>135</v>
      </c>
      <c r="T33" t="s">
        <v>135</v>
      </c>
      <c r="U33" t="s">
        <v>135</v>
      </c>
      <c r="V33" t="s">
        <v>135</v>
      </c>
      <c r="W33" t="s">
        <v>135</v>
      </c>
      <c r="X33" t="s">
        <v>135</v>
      </c>
      <c r="Y33" t="s">
        <v>135</v>
      </c>
      <c r="Z33" t="s">
        <v>135</v>
      </c>
      <c r="AA33" t="s">
        <v>135</v>
      </c>
      <c r="AB33" t="s">
        <v>135</v>
      </c>
      <c r="AC33" t="s">
        <v>135</v>
      </c>
      <c r="AD33" t="s">
        <v>135</v>
      </c>
      <c r="AE33" t="s">
        <v>135</v>
      </c>
    </row>
    <row r="34" spans="1:31" hidden="1" x14ac:dyDescent="0.2">
      <c r="A34" t="s">
        <v>94</v>
      </c>
      <c r="B34" s="3">
        <v>71.874799386545234</v>
      </c>
      <c r="C34" s="3">
        <v>71.874799386545234</v>
      </c>
      <c r="D34" s="3">
        <v>143.63108459869733</v>
      </c>
      <c r="E34" s="3">
        <v>212.76181135987312</v>
      </c>
      <c r="F34" s="3">
        <v>280.20241960011049</v>
      </c>
      <c r="G34" s="3">
        <v>346.24664649550874</v>
      </c>
      <c r="H34" s="3">
        <v>410.69565457301587</v>
      </c>
      <c r="I34" s="3">
        <v>453.5631848983441</v>
      </c>
      <c r="J34" s="3">
        <v>495.70766986712135</v>
      </c>
      <c r="K34" s="3">
        <v>537.89282613720445</v>
      </c>
      <c r="L34" s="3">
        <v>579.77520716423169</v>
      </c>
      <c r="M34" s="3">
        <v>621.96075657527354</v>
      </c>
      <c r="N34" s="3">
        <v>663.9456282117477</v>
      </c>
      <c r="O34" s="3">
        <v>705.70812717910655</v>
      </c>
      <c r="P34" s="3">
        <v>732.77027416105238</v>
      </c>
      <c r="Q34" s="3">
        <v>759.70225177571126</v>
      </c>
      <c r="R34" s="3">
        <v>786.64507683764396</v>
      </c>
      <c r="S34" s="3">
        <v>788.48638879967598</v>
      </c>
      <c r="T34" s="3">
        <v>785.8904824579306</v>
      </c>
      <c r="U34" s="3">
        <v>789.50647990963353</v>
      </c>
      <c r="V34" s="3">
        <v>777.19084480980916</v>
      </c>
      <c r="W34" s="3">
        <v>758.02342986611882</v>
      </c>
      <c r="X34" s="3">
        <v>733.79385714607827</v>
      </c>
      <c r="Y34" s="3">
        <v>706.60678570447158</v>
      </c>
      <c r="Z34" s="3">
        <v>679.29589879841421</v>
      </c>
      <c r="AA34" s="3">
        <v>653.08976616229677</v>
      </c>
      <c r="AB34" s="3">
        <v>628.92719608296784</v>
      </c>
      <c r="AC34" s="3">
        <v>605.63738881533834</v>
      </c>
      <c r="AD34" s="3">
        <v>585.19863153853112</v>
      </c>
      <c r="AE34" s="3">
        <v>565.85483048033154</v>
      </c>
    </row>
    <row r="35" spans="1:31" hidden="1" x14ac:dyDescent="0.2">
      <c r="A35" t="s">
        <v>95</v>
      </c>
      <c r="B35" s="3">
        <v>1573</v>
      </c>
      <c r="C35" s="3">
        <v>1573</v>
      </c>
      <c r="D35" s="3">
        <v>2140</v>
      </c>
      <c r="E35" s="3">
        <v>2702</v>
      </c>
      <c r="F35" s="3">
        <v>3276</v>
      </c>
      <c r="G35" s="3">
        <v>3446</v>
      </c>
      <c r="H35" s="3">
        <v>3616</v>
      </c>
      <c r="I35" s="3">
        <v>3786</v>
      </c>
      <c r="J35" s="3">
        <v>3956</v>
      </c>
      <c r="K35" s="3">
        <v>4126</v>
      </c>
      <c r="L35" s="3">
        <v>3344</v>
      </c>
      <c r="M35" s="3">
        <v>2564</v>
      </c>
      <c r="N35" s="3">
        <v>1784</v>
      </c>
      <c r="O35" s="3">
        <v>1004</v>
      </c>
      <c r="P35" s="3">
        <v>224</v>
      </c>
      <c r="Q35" s="3">
        <v>1203</v>
      </c>
      <c r="R35" s="3">
        <v>2182</v>
      </c>
      <c r="S35" s="3">
        <v>3161</v>
      </c>
      <c r="T35" s="3">
        <v>4140</v>
      </c>
      <c r="U35" s="3">
        <v>5121</v>
      </c>
      <c r="V35" s="3">
        <v>4823</v>
      </c>
      <c r="W35" s="3">
        <v>4525</v>
      </c>
      <c r="X35" s="3">
        <v>4427</v>
      </c>
      <c r="Y35" s="3">
        <v>3929</v>
      </c>
      <c r="Z35" s="3">
        <v>3631</v>
      </c>
      <c r="AA35" s="3">
        <v>3364</v>
      </c>
      <c r="AB35" s="3">
        <v>3097</v>
      </c>
      <c r="AC35" s="3">
        <v>2830</v>
      </c>
      <c r="AD35" s="3">
        <v>2563</v>
      </c>
      <c r="AE35" s="3">
        <v>2296</v>
      </c>
    </row>
    <row r="36" spans="1:31" x14ac:dyDescent="0.2">
      <c r="A36" t="s">
        <v>96</v>
      </c>
      <c r="B36" t="s">
        <v>97</v>
      </c>
      <c r="C36" t="s">
        <v>97</v>
      </c>
      <c r="D36" t="s">
        <v>97</v>
      </c>
      <c r="E36" t="s">
        <v>97</v>
      </c>
      <c r="F36" t="s">
        <v>97</v>
      </c>
      <c r="G36" t="s">
        <v>97</v>
      </c>
      <c r="H36" t="s">
        <v>97</v>
      </c>
      <c r="I36" t="s">
        <v>97</v>
      </c>
      <c r="J36" t="s">
        <v>97</v>
      </c>
      <c r="K36" t="s">
        <v>97</v>
      </c>
      <c r="L36" t="s">
        <v>97</v>
      </c>
      <c r="M36" t="s">
        <v>97</v>
      </c>
      <c r="N36" t="s">
        <v>97</v>
      </c>
      <c r="O36" t="s">
        <v>97</v>
      </c>
      <c r="P36" t="s">
        <v>97</v>
      </c>
      <c r="Q36" t="s">
        <v>97</v>
      </c>
      <c r="R36" t="s">
        <v>97</v>
      </c>
      <c r="S36" t="s">
        <v>97</v>
      </c>
      <c r="T36" t="s">
        <v>97</v>
      </c>
      <c r="U36" t="s">
        <v>97</v>
      </c>
      <c r="V36" t="s">
        <v>97</v>
      </c>
      <c r="W36" t="s">
        <v>97</v>
      </c>
      <c r="X36" t="s">
        <v>97</v>
      </c>
      <c r="Y36" t="s">
        <v>97</v>
      </c>
      <c r="Z36" t="s">
        <v>97</v>
      </c>
      <c r="AA36" t="s">
        <v>97</v>
      </c>
      <c r="AB36" t="s">
        <v>97</v>
      </c>
      <c r="AC36" t="s">
        <v>97</v>
      </c>
      <c r="AD36" t="s">
        <v>97</v>
      </c>
      <c r="AE36" t="s">
        <v>97</v>
      </c>
    </row>
    <row r="37" spans="1:31" x14ac:dyDescent="0.2">
      <c r="A37" t="s">
        <v>98</v>
      </c>
      <c r="B37" t="s">
        <v>1</v>
      </c>
      <c r="C37" t="s">
        <v>1</v>
      </c>
      <c r="D37" t="s">
        <v>1</v>
      </c>
      <c r="E37" t="s">
        <v>1</v>
      </c>
      <c r="F37" t="s">
        <v>1</v>
      </c>
      <c r="G37" t="s">
        <v>1</v>
      </c>
      <c r="H37" t="s">
        <v>1</v>
      </c>
      <c r="I37" t="s">
        <v>1</v>
      </c>
      <c r="J37" t="s">
        <v>1</v>
      </c>
      <c r="K37" t="s">
        <v>1</v>
      </c>
      <c r="L37" t="s">
        <v>1</v>
      </c>
      <c r="M37" t="s">
        <v>1</v>
      </c>
      <c r="N37" t="s">
        <v>1</v>
      </c>
      <c r="O37" t="s">
        <v>1</v>
      </c>
      <c r="P37" t="s">
        <v>1</v>
      </c>
      <c r="Q37" t="s">
        <v>1</v>
      </c>
      <c r="R37" t="s">
        <v>1</v>
      </c>
      <c r="S37" t="s">
        <v>1</v>
      </c>
      <c r="T37" t="s">
        <v>1</v>
      </c>
      <c r="U37" t="s">
        <v>1</v>
      </c>
      <c r="V37" t="s">
        <v>1</v>
      </c>
      <c r="W37" t="s">
        <v>1</v>
      </c>
      <c r="X37" t="s">
        <v>1</v>
      </c>
      <c r="Y37" t="s">
        <v>1</v>
      </c>
      <c r="Z37" t="s">
        <v>1</v>
      </c>
      <c r="AA37" t="s">
        <v>1</v>
      </c>
      <c r="AB37" t="s">
        <v>1</v>
      </c>
      <c r="AC37" t="s">
        <v>1</v>
      </c>
      <c r="AD37" t="s">
        <v>1</v>
      </c>
      <c r="AE37" t="s">
        <v>1</v>
      </c>
    </row>
    <row r="38" spans="1:31" hidden="1" x14ac:dyDescent="0.2">
      <c r="A38" t="s">
        <v>99</v>
      </c>
      <c r="B38" t="s">
        <v>72</v>
      </c>
      <c r="C38" t="s">
        <v>72</v>
      </c>
      <c r="D38" t="s">
        <v>72</v>
      </c>
      <c r="E38" t="s">
        <v>72</v>
      </c>
      <c r="F38" t="s">
        <v>72</v>
      </c>
      <c r="G38" t="s">
        <v>72</v>
      </c>
      <c r="H38" t="s">
        <v>72</v>
      </c>
      <c r="I38" t="s">
        <v>72</v>
      </c>
      <c r="J38" t="s">
        <v>72</v>
      </c>
      <c r="K38" t="s">
        <v>72</v>
      </c>
      <c r="L38" t="s">
        <v>72</v>
      </c>
      <c r="M38" t="s">
        <v>72</v>
      </c>
      <c r="N38" t="s">
        <v>72</v>
      </c>
      <c r="O38" t="s">
        <v>72</v>
      </c>
      <c r="P38" t="s">
        <v>72</v>
      </c>
      <c r="Q38" t="s">
        <v>72</v>
      </c>
      <c r="R38" t="s">
        <v>72</v>
      </c>
      <c r="S38" t="s">
        <v>72</v>
      </c>
      <c r="T38" t="s">
        <v>72</v>
      </c>
      <c r="U38" t="s">
        <v>72</v>
      </c>
      <c r="V38" t="s">
        <v>72</v>
      </c>
      <c r="W38" t="s">
        <v>72</v>
      </c>
      <c r="X38" t="s">
        <v>72</v>
      </c>
      <c r="Y38" t="s">
        <v>72</v>
      </c>
      <c r="Z38" t="s">
        <v>72</v>
      </c>
      <c r="AA38" t="s">
        <v>72</v>
      </c>
      <c r="AB38" t="s">
        <v>72</v>
      </c>
      <c r="AC38" t="s">
        <v>72</v>
      </c>
      <c r="AD38" t="s">
        <v>72</v>
      </c>
      <c r="AE38" t="s">
        <v>72</v>
      </c>
    </row>
    <row r="39" spans="1:31" x14ac:dyDescent="0.2">
      <c r="A39" t="s">
        <v>101</v>
      </c>
      <c r="B39" t="s">
        <v>1</v>
      </c>
      <c r="C39" t="s">
        <v>1</v>
      </c>
      <c r="D39" t="s">
        <v>1</v>
      </c>
      <c r="E39" t="s">
        <v>1</v>
      </c>
      <c r="F39" t="s">
        <v>1</v>
      </c>
      <c r="G39" t="s">
        <v>1</v>
      </c>
      <c r="H39" t="s">
        <v>1</v>
      </c>
      <c r="I39" t="s">
        <v>1</v>
      </c>
      <c r="J39" t="s">
        <v>1</v>
      </c>
      <c r="K39" t="s">
        <v>1</v>
      </c>
      <c r="L39" t="s">
        <v>1</v>
      </c>
      <c r="M39" t="s">
        <v>1</v>
      </c>
      <c r="N39" t="s">
        <v>1</v>
      </c>
      <c r="O39" t="s">
        <v>1</v>
      </c>
      <c r="P39" t="s">
        <v>1</v>
      </c>
      <c r="Q39" t="s">
        <v>1</v>
      </c>
      <c r="R39" t="s">
        <v>1</v>
      </c>
      <c r="S39" t="s">
        <v>1</v>
      </c>
      <c r="T39" t="s">
        <v>1</v>
      </c>
      <c r="U39" t="s">
        <v>1</v>
      </c>
      <c r="V39" t="s">
        <v>1</v>
      </c>
      <c r="W39" t="s">
        <v>1</v>
      </c>
      <c r="X39" t="s">
        <v>1</v>
      </c>
      <c r="Y39" t="s">
        <v>1</v>
      </c>
      <c r="Z39" t="s">
        <v>1</v>
      </c>
      <c r="AA39" t="s">
        <v>1</v>
      </c>
      <c r="AB39" t="s">
        <v>1</v>
      </c>
      <c r="AC39" t="s">
        <v>1</v>
      </c>
      <c r="AD39" t="s">
        <v>1</v>
      </c>
      <c r="AE39" t="s">
        <v>1</v>
      </c>
    </row>
    <row r="40" spans="1:31" x14ac:dyDescent="0.2">
      <c r="A40" t="s">
        <v>102</v>
      </c>
      <c r="B40" t="s">
        <v>97</v>
      </c>
      <c r="C40" t="s">
        <v>97</v>
      </c>
      <c r="D40" t="s">
        <v>97</v>
      </c>
      <c r="E40" t="s">
        <v>97</v>
      </c>
      <c r="F40" t="s">
        <v>97</v>
      </c>
      <c r="G40" t="s">
        <v>97</v>
      </c>
      <c r="H40" t="s">
        <v>97</v>
      </c>
      <c r="I40" t="s">
        <v>97</v>
      </c>
      <c r="J40" t="s">
        <v>97</v>
      </c>
      <c r="K40" t="s">
        <v>97</v>
      </c>
      <c r="L40" t="s">
        <v>97</v>
      </c>
      <c r="M40" t="s">
        <v>97</v>
      </c>
      <c r="N40" t="s">
        <v>97</v>
      </c>
      <c r="O40" t="s">
        <v>97</v>
      </c>
      <c r="P40" t="s">
        <v>97</v>
      </c>
      <c r="Q40" t="s">
        <v>97</v>
      </c>
      <c r="R40" t="s">
        <v>97</v>
      </c>
      <c r="S40" t="s">
        <v>97</v>
      </c>
      <c r="T40" t="s">
        <v>97</v>
      </c>
      <c r="U40" t="s">
        <v>97</v>
      </c>
      <c r="V40" t="s">
        <v>97</v>
      </c>
      <c r="W40" t="s">
        <v>97</v>
      </c>
      <c r="X40" t="s">
        <v>97</v>
      </c>
      <c r="Y40" t="s">
        <v>97</v>
      </c>
      <c r="Z40" t="s">
        <v>97</v>
      </c>
      <c r="AA40" t="s">
        <v>97</v>
      </c>
      <c r="AB40" t="s">
        <v>97</v>
      </c>
      <c r="AC40" t="s">
        <v>97</v>
      </c>
      <c r="AD40" t="s">
        <v>97</v>
      </c>
      <c r="AE40" t="s">
        <v>97</v>
      </c>
    </row>
    <row r="41" spans="1:31" hidden="1" x14ac:dyDescent="0.2">
      <c r="A41" t="s">
        <v>103</v>
      </c>
      <c r="B41" t="s">
        <v>1</v>
      </c>
      <c r="C41" t="s">
        <v>1</v>
      </c>
      <c r="D41" t="s">
        <v>1</v>
      </c>
      <c r="E41" t="s">
        <v>1</v>
      </c>
      <c r="F41" t="s">
        <v>1</v>
      </c>
      <c r="G41" t="s">
        <v>1</v>
      </c>
      <c r="H41" t="s">
        <v>1</v>
      </c>
      <c r="I41" t="s">
        <v>1</v>
      </c>
      <c r="J41" t="s">
        <v>1</v>
      </c>
      <c r="K41" t="s">
        <v>1</v>
      </c>
      <c r="L41" t="s">
        <v>1</v>
      </c>
      <c r="M41" t="s">
        <v>1</v>
      </c>
      <c r="N41" t="s">
        <v>1</v>
      </c>
      <c r="O41" t="s">
        <v>1</v>
      </c>
      <c r="P41" t="s">
        <v>1</v>
      </c>
      <c r="Q41" t="s">
        <v>1</v>
      </c>
      <c r="R41" t="s">
        <v>1</v>
      </c>
      <c r="S41" t="s">
        <v>1</v>
      </c>
      <c r="T41" t="s">
        <v>1</v>
      </c>
      <c r="U41" t="s">
        <v>1</v>
      </c>
      <c r="V41" t="s">
        <v>1</v>
      </c>
      <c r="W41" t="s">
        <v>1</v>
      </c>
      <c r="X41" t="s">
        <v>1</v>
      </c>
      <c r="Y41" t="s">
        <v>1</v>
      </c>
      <c r="Z41" t="s">
        <v>1</v>
      </c>
      <c r="AA41" t="s">
        <v>1</v>
      </c>
      <c r="AB41" t="s">
        <v>1</v>
      </c>
      <c r="AC41" t="s">
        <v>1</v>
      </c>
      <c r="AD41" t="s">
        <v>1</v>
      </c>
      <c r="AE41" t="s">
        <v>1</v>
      </c>
    </row>
    <row r="42" spans="1:31" x14ac:dyDescent="0.2">
      <c r="A42" t="s">
        <v>104</v>
      </c>
      <c r="B42" t="s">
        <v>97</v>
      </c>
      <c r="C42" t="s">
        <v>97</v>
      </c>
      <c r="D42" t="s">
        <v>97</v>
      </c>
      <c r="E42" t="s">
        <v>97</v>
      </c>
      <c r="F42" t="s">
        <v>97</v>
      </c>
      <c r="G42" t="s">
        <v>97</v>
      </c>
      <c r="H42" t="s">
        <v>97</v>
      </c>
      <c r="I42" t="s">
        <v>97</v>
      </c>
      <c r="J42" t="s">
        <v>97</v>
      </c>
      <c r="K42" t="s">
        <v>97</v>
      </c>
      <c r="L42" t="s">
        <v>97</v>
      </c>
      <c r="M42" t="s">
        <v>97</v>
      </c>
      <c r="N42" t="s">
        <v>97</v>
      </c>
      <c r="O42" t="s">
        <v>97</v>
      </c>
      <c r="P42" t="s">
        <v>97</v>
      </c>
      <c r="Q42" t="s">
        <v>97</v>
      </c>
      <c r="R42" t="s">
        <v>97</v>
      </c>
      <c r="S42" t="s">
        <v>97</v>
      </c>
      <c r="T42" t="s">
        <v>97</v>
      </c>
      <c r="U42" t="s">
        <v>97</v>
      </c>
      <c r="V42" t="s">
        <v>97</v>
      </c>
      <c r="W42" t="s">
        <v>97</v>
      </c>
      <c r="X42" t="s">
        <v>97</v>
      </c>
      <c r="Y42" t="s">
        <v>97</v>
      </c>
      <c r="Z42" t="s">
        <v>97</v>
      </c>
      <c r="AA42" t="s">
        <v>97</v>
      </c>
      <c r="AB42" t="s">
        <v>97</v>
      </c>
      <c r="AC42" t="s">
        <v>97</v>
      </c>
      <c r="AD42" t="s">
        <v>97</v>
      </c>
      <c r="AE42" t="s">
        <v>97</v>
      </c>
    </row>
    <row r="43" spans="1:31" hidden="1" x14ac:dyDescent="0.2">
      <c r="A43" t="s">
        <v>105</v>
      </c>
      <c r="B43" s="3">
        <v>1.4443279636478501</v>
      </c>
      <c r="C43" s="3">
        <v>1.4443279636478501</v>
      </c>
      <c r="D43" s="3">
        <v>1.1857896355311599</v>
      </c>
      <c r="E43" s="3">
        <v>0.88799744145030002</v>
      </c>
      <c r="F43" s="3">
        <v>0.56119782791279005</v>
      </c>
      <c r="G43" s="3">
        <v>0.22058686674955999</v>
      </c>
      <c r="H43" s="3">
        <v>0.22270434212692999</v>
      </c>
      <c r="I43" s="3">
        <v>0.22434819262694</v>
      </c>
      <c r="J43" s="3">
        <v>0.22595902475008001</v>
      </c>
      <c r="K43" s="3">
        <v>0.22782334835397</v>
      </c>
      <c r="L43" s="3">
        <v>0.22912974132507</v>
      </c>
      <c r="M43" s="3">
        <v>0.23118727995812999</v>
      </c>
      <c r="N43" s="3">
        <v>0.23327075615748999</v>
      </c>
      <c r="O43" s="3">
        <v>0.23428490777693001</v>
      </c>
      <c r="P43" s="3">
        <v>0.23541934206456999</v>
      </c>
      <c r="Q43" s="3">
        <v>0.23642407152309999</v>
      </c>
      <c r="R43" s="3">
        <v>0.23742880098162999</v>
      </c>
      <c r="S43" s="3">
        <v>0.2398227303221</v>
      </c>
      <c r="T43" s="3">
        <v>0.24410506820691999</v>
      </c>
      <c r="U43" s="3">
        <v>0.2335344531811</v>
      </c>
      <c r="V43" s="3">
        <v>0.22888464285453999</v>
      </c>
      <c r="W43" s="3">
        <v>0.21759813260395999</v>
      </c>
      <c r="X43" s="3">
        <v>0.20686775319944001</v>
      </c>
      <c r="Y43" s="3">
        <v>0.19592768989760001</v>
      </c>
      <c r="Z43" s="3">
        <v>0.18335063313682001</v>
      </c>
      <c r="AA43" s="3">
        <v>0.1707760746724</v>
      </c>
      <c r="AB43" s="3">
        <v>0.15820411059270001</v>
      </c>
      <c r="AC43" s="3">
        <v>0.14591676501625001</v>
      </c>
      <c r="AD43" s="3">
        <v>0.13339880257388001</v>
      </c>
      <c r="AE43" s="3">
        <v>0.12088084013154</v>
      </c>
    </row>
    <row r="44" spans="1:31" x14ac:dyDescent="0.2">
      <c r="A44" t="s">
        <v>106</v>
      </c>
      <c r="B44" s="3">
        <v>13.70764</v>
      </c>
      <c r="C44" s="3">
        <v>13.70764</v>
      </c>
      <c r="D44" s="3">
        <v>13.70764</v>
      </c>
      <c r="E44" s="3">
        <v>13.70764</v>
      </c>
      <c r="F44" s="3">
        <v>13.70764</v>
      </c>
      <c r="G44" s="3">
        <v>13.70764</v>
      </c>
      <c r="H44" s="3">
        <v>16.284009999999999</v>
      </c>
      <c r="I44" s="3">
        <v>17.468810000000001</v>
      </c>
      <c r="J44" s="3">
        <v>21.34468</v>
      </c>
      <c r="K44" s="3">
        <v>23.691880000000001</v>
      </c>
      <c r="L44" s="3">
        <v>25.388750000000002</v>
      </c>
      <c r="M44" s="3">
        <v>27.176819999999999</v>
      </c>
      <c r="N44" s="3">
        <v>30.11102</v>
      </c>
      <c r="O44" s="3">
        <v>31.036159999999999</v>
      </c>
      <c r="P44" s="3">
        <v>32.672710000000002</v>
      </c>
      <c r="Q44" s="3">
        <v>34.879280000000001</v>
      </c>
      <c r="R44" s="3">
        <v>37.338819999999998</v>
      </c>
      <c r="S44" s="3">
        <v>37.919919999999998</v>
      </c>
      <c r="T44" s="3">
        <v>36.899650000000001</v>
      </c>
      <c r="U44" s="3">
        <v>38.399389999999997</v>
      </c>
      <c r="V44" s="3">
        <v>39.101320000000001</v>
      </c>
      <c r="W44" s="3">
        <v>38.032739999999997</v>
      </c>
      <c r="X44" s="3">
        <v>40.029800000000002</v>
      </c>
      <c r="Y44" s="3">
        <v>42.822130000000001</v>
      </c>
      <c r="Z44" s="3">
        <v>42.693049999999999</v>
      </c>
      <c r="AA44" s="3">
        <v>44.294159999999998</v>
      </c>
      <c r="AB44" s="3">
        <v>44.829250000000002</v>
      </c>
      <c r="AC44" s="3">
        <v>43.828069999999997</v>
      </c>
      <c r="AD44" s="3">
        <v>42.426859999999998</v>
      </c>
      <c r="AE44" s="3">
        <v>42.482979999999998</v>
      </c>
    </row>
    <row r="45" spans="1:31" x14ac:dyDescent="0.2">
      <c r="A45" t="s">
        <v>107</v>
      </c>
      <c r="B45" s="3">
        <v>307.33278238853438</v>
      </c>
      <c r="C45" s="3">
        <v>414.46596808688531</v>
      </c>
      <c r="D45" s="3">
        <v>408.54965610934897</v>
      </c>
      <c r="E45" s="3">
        <v>415.010091115769</v>
      </c>
      <c r="F45" s="3">
        <v>384.61951026875607</v>
      </c>
      <c r="G45" s="3">
        <v>391.99157642205694</v>
      </c>
      <c r="H45" s="3">
        <v>398.0657295891084</v>
      </c>
      <c r="I45" s="3">
        <v>404.08076146850294</v>
      </c>
      <c r="J45" s="3">
        <v>444.56016558367526</v>
      </c>
      <c r="K45" s="3">
        <v>533.54434085132198</v>
      </c>
      <c r="L45" s="3">
        <v>537.62844216997462</v>
      </c>
      <c r="M45" s="3">
        <v>573.32040969238665</v>
      </c>
      <c r="N45" s="3">
        <v>618.87465097243012</v>
      </c>
      <c r="O45" s="3">
        <v>667.10797300317665</v>
      </c>
      <c r="P45" s="3">
        <v>756.39204866486193</v>
      </c>
      <c r="Q45" s="3">
        <v>803.65210163580775</v>
      </c>
      <c r="R45" s="3">
        <v>870.24195784396875</v>
      </c>
      <c r="S45" s="3">
        <v>912.28954800475253</v>
      </c>
      <c r="T45" s="3">
        <v>916.80772288710091</v>
      </c>
      <c r="U45" s="3">
        <v>963.72784700961699</v>
      </c>
      <c r="V45" s="3">
        <v>903.57888532249376</v>
      </c>
      <c r="W45" s="3">
        <v>979.87015853744447</v>
      </c>
      <c r="X45" s="3">
        <v>943.29081687414703</v>
      </c>
      <c r="Y45" s="3">
        <v>980.03247355542931</v>
      </c>
      <c r="Z45" s="3">
        <v>994.40524979183954</v>
      </c>
      <c r="AA45" s="3">
        <v>1003.081303153175</v>
      </c>
      <c r="AB45" s="3">
        <v>1003.4283232071366</v>
      </c>
      <c r="AC45" s="3">
        <v>945.87554106523692</v>
      </c>
      <c r="AD45" s="3">
        <v>849.42960052535193</v>
      </c>
      <c r="AE45" s="3">
        <v>832.21432206227007</v>
      </c>
    </row>
    <row r="46" spans="1:31" x14ac:dyDescent="0.2">
      <c r="A46" t="s">
        <v>108</v>
      </c>
      <c r="B46" s="3">
        <v>57.76455</v>
      </c>
      <c r="C46" s="3">
        <v>57.76455</v>
      </c>
      <c r="D46" s="3">
        <v>59.57253</v>
      </c>
      <c r="E46" s="3">
        <v>61.380510000000001</v>
      </c>
      <c r="F46" s="3">
        <v>63.188490000000002</v>
      </c>
      <c r="G46" s="3">
        <v>60.67794</v>
      </c>
      <c r="H46" s="3">
        <v>55.516069999999999</v>
      </c>
      <c r="I46" s="3">
        <v>50.354199999999999</v>
      </c>
      <c r="J46" s="3">
        <v>45.285283499999998</v>
      </c>
      <c r="K46" s="3">
        <v>40.123413499999998</v>
      </c>
      <c r="L46" s="3">
        <v>35.540363499999998</v>
      </c>
      <c r="M46" s="3">
        <v>32.321735099999998</v>
      </c>
      <c r="N46" s="3">
        <v>27.981805699999999</v>
      </c>
      <c r="O46" s="3">
        <v>23.714881299999998</v>
      </c>
      <c r="P46" s="3">
        <v>20.3096763</v>
      </c>
      <c r="Q46" s="3">
        <v>18.482820799999999</v>
      </c>
      <c r="R46" s="3">
        <v>18.531475</v>
      </c>
      <c r="S46" s="3">
        <v>20.6478447</v>
      </c>
      <c r="T46" s="3">
        <v>23.219663600000001</v>
      </c>
      <c r="U46" s="3">
        <v>27.776316399999999</v>
      </c>
      <c r="V46" s="3">
        <v>30.337460700000001</v>
      </c>
      <c r="W46" s="3">
        <v>30.948711200000002</v>
      </c>
      <c r="X46" s="3">
        <v>27.658360600000002</v>
      </c>
      <c r="Y46" s="3">
        <v>24.295005</v>
      </c>
      <c r="Z46" s="3">
        <v>20.069929999999999</v>
      </c>
      <c r="AA46" s="3">
        <v>14.266505499999999</v>
      </c>
      <c r="AB46" s="3">
        <v>10.449181299999999</v>
      </c>
      <c r="AC46" s="3">
        <v>4.5641416000000001</v>
      </c>
      <c r="AD46" s="3">
        <v>-2.26521079999999</v>
      </c>
      <c r="AE46" s="3">
        <v>-10.986443599999999</v>
      </c>
    </row>
    <row r="47" spans="1:31" x14ac:dyDescent="0.2">
      <c r="A47" t="s">
        <v>109</v>
      </c>
      <c r="B47" t="s">
        <v>1</v>
      </c>
      <c r="C47" t="s">
        <v>1</v>
      </c>
      <c r="D47" t="s">
        <v>1</v>
      </c>
      <c r="E47" t="s">
        <v>1</v>
      </c>
      <c r="F47" t="s">
        <v>1</v>
      </c>
      <c r="G47" t="s">
        <v>1</v>
      </c>
      <c r="H47" t="s">
        <v>1</v>
      </c>
      <c r="I47" t="s">
        <v>1</v>
      </c>
      <c r="J47" t="s">
        <v>1</v>
      </c>
      <c r="K47" t="s">
        <v>1</v>
      </c>
      <c r="L47" t="s">
        <v>1</v>
      </c>
      <c r="M47" t="s">
        <v>1</v>
      </c>
      <c r="N47" t="s">
        <v>1</v>
      </c>
      <c r="O47" t="s">
        <v>1</v>
      </c>
      <c r="P47" t="s">
        <v>1</v>
      </c>
      <c r="Q47" t="s">
        <v>1</v>
      </c>
      <c r="R47" t="s">
        <v>1</v>
      </c>
      <c r="S47" t="s">
        <v>1</v>
      </c>
      <c r="T47" t="s">
        <v>1</v>
      </c>
      <c r="U47" t="s">
        <v>1</v>
      </c>
      <c r="V47" t="s">
        <v>1</v>
      </c>
      <c r="W47" t="s">
        <v>1</v>
      </c>
      <c r="X47" t="s">
        <v>1</v>
      </c>
      <c r="Y47" t="s">
        <v>1</v>
      </c>
      <c r="Z47" t="s">
        <v>1</v>
      </c>
      <c r="AA47" t="s">
        <v>1</v>
      </c>
      <c r="AB47" t="s">
        <v>1</v>
      </c>
      <c r="AC47" t="s">
        <v>1</v>
      </c>
      <c r="AD47" t="s">
        <v>1</v>
      </c>
      <c r="AE47" t="s">
        <v>1</v>
      </c>
    </row>
    <row r="48" spans="1:31" hidden="1" x14ac:dyDescent="0.2">
      <c r="A48" t="s">
        <v>110</v>
      </c>
      <c r="B48" s="3">
        <v>6038.7252136717243</v>
      </c>
      <c r="C48" s="3">
        <v>6038.7252136717243</v>
      </c>
      <c r="D48" s="3">
        <v>6296.5034578762943</v>
      </c>
      <c r="E48" s="3">
        <v>6551.7151893093696</v>
      </c>
      <c r="F48" s="3">
        <v>6803.7697044007764</v>
      </c>
      <c r="G48" s="3">
        <v>9238.1972682476371</v>
      </c>
      <c r="H48" s="3">
        <v>11672.198458357672</v>
      </c>
      <c r="I48" s="3">
        <v>14105.447729155858</v>
      </c>
      <c r="J48" s="3">
        <v>16537.465324740424</v>
      </c>
      <c r="K48" s="3">
        <v>19225.026662007043</v>
      </c>
      <c r="L48" s="3">
        <v>19193.55682779073</v>
      </c>
      <c r="M48" s="3">
        <v>20601.541424980805</v>
      </c>
      <c r="N48" s="3">
        <v>20535.090120326044</v>
      </c>
      <c r="O48" s="3">
        <v>20649.074050546671</v>
      </c>
      <c r="P48" s="3">
        <v>20343.572464664263</v>
      </c>
      <c r="Q48" s="3">
        <v>19823.225360859258</v>
      </c>
      <c r="R48" s="3">
        <v>20221.364864579231</v>
      </c>
      <c r="S48" s="3">
        <v>20780.524304644659</v>
      </c>
      <c r="T48" s="3">
        <v>20562.074250059413</v>
      </c>
      <c r="U48" s="3">
        <v>22614.978957664312</v>
      </c>
      <c r="V48" s="3">
        <v>23694.352480399648</v>
      </c>
      <c r="W48" s="3">
        <v>23700.077225763365</v>
      </c>
      <c r="X48" s="3">
        <v>23582.411721043693</v>
      </c>
      <c r="Y48" s="3">
        <v>23291.018058987782</v>
      </c>
      <c r="Z48" s="3">
        <v>22583.437582141953</v>
      </c>
      <c r="AA48" s="3">
        <v>22140.01760828539</v>
      </c>
      <c r="AB48" s="3">
        <v>22033.420565019209</v>
      </c>
      <c r="AC48" s="3">
        <v>22138.346289134402</v>
      </c>
      <c r="AD48" s="3">
        <v>21830.355864558707</v>
      </c>
      <c r="AE48" s="3">
        <v>21669.341812139864</v>
      </c>
    </row>
    <row r="49" spans="1:31" x14ac:dyDescent="0.2">
      <c r="A49" t="s">
        <v>111</v>
      </c>
      <c r="B49" t="s">
        <v>97</v>
      </c>
      <c r="C49" t="s">
        <v>97</v>
      </c>
      <c r="D49" t="s">
        <v>97</v>
      </c>
      <c r="E49" t="s">
        <v>97</v>
      </c>
      <c r="F49" t="s">
        <v>97</v>
      </c>
      <c r="G49" t="s">
        <v>97</v>
      </c>
      <c r="H49" t="s">
        <v>97</v>
      </c>
      <c r="I49" t="s">
        <v>97</v>
      </c>
      <c r="J49" t="s">
        <v>97</v>
      </c>
      <c r="K49" t="s">
        <v>97</v>
      </c>
      <c r="L49" t="s">
        <v>97</v>
      </c>
      <c r="M49" t="s">
        <v>97</v>
      </c>
      <c r="N49" t="s">
        <v>97</v>
      </c>
      <c r="O49" t="s">
        <v>97</v>
      </c>
      <c r="P49" t="s">
        <v>97</v>
      </c>
      <c r="Q49" t="s">
        <v>97</v>
      </c>
      <c r="R49" t="s">
        <v>97</v>
      </c>
      <c r="S49" t="s">
        <v>97</v>
      </c>
      <c r="T49" t="s">
        <v>97</v>
      </c>
      <c r="U49" t="s">
        <v>97</v>
      </c>
      <c r="V49" t="s">
        <v>97</v>
      </c>
      <c r="W49" t="s">
        <v>97</v>
      </c>
      <c r="X49" t="s">
        <v>97</v>
      </c>
      <c r="Y49" t="s">
        <v>97</v>
      </c>
      <c r="Z49" t="s">
        <v>97</v>
      </c>
      <c r="AA49" t="s">
        <v>97</v>
      </c>
      <c r="AB49" t="s">
        <v>97</v>
      </c>
      <c r="AC49" t="s">
        <v>97</v>
      </c>
      <c r="AD49" t="s">
        <v>97</v>
      </c>
      <c r="AE49" t="s">
        <v>97</v>
      </c>
    </row>
    <row r="50" spans="1:31" ht="12" customHeight="1" x14ac:dyDescent="0.2">
      <c r="A50" t="s">
        <v>112</v>
      </c>
      <c r="B50" t="s">
        <v>1</v>
      </c>
      <c r="C50" t="s">
        <v>1</v>
      </c>
      <c r="D50" t="s">
        <v>1</v>
      </c>
      <c r="E50" t="s">
        <v>1</v>
      </c>
      <c r="F50" t="s">
        <v>1</v>
      </c>
      <c r="G50" t="s">
        <v>1</v>
      </c>
      <c r="H50" t="s">
        <v>1</v>
      </c>
      <c r="I50" t="s">
        <v>1</v>
      </c>
      <c r="J50" t="s">
        <v>1</v>
      </c>
      <c r="K50" t="s">
        <v>1</v>
      </c>
      <c r="L50" t="s">
        <v>1</v>
      </c>
      <c r="M50" t="s">
        <v>1</v>
      </c>
      <c r="N50" t="s">
        <v>1</v>
      </c>
      <c r="O50" t="s">
        <v>1</v>
      </c>
      <c r="P50" t="s">
        <v>1</v>
      </c>
      <c r="Q50" t="s">
        <v>1</v>
      </c>
      <c r="R50" t="s">
        <v>1</v>
      </c>
      <c r="S50" t="s">
        <v>1</v>
      </c>
      <c r="T50" t="s">
        <v>1</v>
      </c>
      <c r="U50" t="s">
        <v>1</v>
      </c>
      <c r="V50" t="s">
        <v>1</v>
      </c>
      <c r="W50" t="s">
        <v>1</v>
      </c>
      <c r="X50" t="s">
        <v>1</v>
      </c>
      <c r="Y50" t="s">
        <v>1</v>
      </c>
      <c r="Z50" t="s">
        <v>1</v>
      </c>
      <c r="AA50" t="s">
        <v>1</v>
      </c>
      <c r="AB50" t="s">
        <v>1</v>
      </c>
      <c r="AC50" t="s">
        <v>1</v>
      </c>
      <c r="AD50" t="s">
        <v>1</v>
      </c>
      <c r="AE50" t="s">
        <v>1</v>
      </c>
    </row>
    <row r="51" spans="1:31" x14ac:dyDescent="0.2">
      <c r="A51" t="s">
        <v>113</v>
      </c>
      <c r="B51" t="s">
        <v>97</v>
      </c>
      <c r="C51" t="s">
        <v>97</v>
      </c>
      <c r="D51" t="s">
        <v>97</v>
      </c>
      <c r="E51" t="s">
        <v>97</v>
      </c>
      <c r="F51" t="s">
        <v>97</v>
      </c>
      <c r="G51" t="s">
        <v>97</v>
      </c>
      <c r="H51" t="s">
        <v>97</v>
      </c>
      <c r="I51" t="s">
        <v>97</v>
      </c>
      <c r="J51" t="s">
        <v>97</v>
      </c>
      <c r="K51" t="s">
        <v>97</v>
      </c>
      <c r="L51" t="s">
        <v>97</v>
      </c>
      <c r="M51" t="s">
        <v>97</v>
      </c>
      <c r="N51" t="s">
        <v>97</v>
      </c>
      <c r="O51" t="s">
        <v>97</v>
      </c>
      <c r="P51" t="s">
        <v>97</v>
      </c>
      <c r="Q51" t="s">
        <v>97</v>
      </c>
      <c r="R51" t="s">
        <v>97</v>
      </c>
      <c r="S51" t="s">
        <v>97</v>
      </c>
      <c r="T51" t="s">
        <v>97</v>
      </c>
      <c r="U51" t="s">
        <v>97</v>
      </c>
      <c r="V51" t="s">
        <v>97</v>
      </c>
      <c r="W51" t="s">
        <v>97</v>
      </c>
      <c r="X51" t="s">
        <v>97</v>
      </c>
      <c r="Y51" t="s">
        <v>97</v>
      </c>
      <c r="Z51" t="s">
        <v>97</v>
      </c>
      <c r="AA51" t="s">
        <v>97</v>
      </c>
      <c r="AB51" t="s">
        <v>97</v>
      </c>
      <c r="AC51" t="s">
        <v>97</v>
      </c>
      <c r="AD51" t="s">
        <v>97</v>
      </c>
      <c r="AE51" t="s">
        <v>97</v>
      </c>
    </row>
    <row r="52" spans="1:31" x14ac:dyDescent="0.2">
      <c r="A52" t="s">
        <v>114</v>
      </c>
      <c r="B52" s="3">
        <v>3845.4749149999998</v>
      </c>
      <c r="C52" s="3">
        <v>3845.4749149999998</v>
      </c>
      <c r="D52" s="3">
        <v>3843.4525020000001</v>
      </c>
      <c r="E52" s="3">
        <v>3842.2840449999999</v>
      </c>
      <c r="F52" s="3">
        <v>3839.863304</v>
      </c>
      <c r="G52" s="3">
        <v>3864.8670160000001</v>
      </c>
      <c r="H52" s="3">
        <v>3850.819767</v>
      </c>
      <c r="I52" s="3">
        <v>3835.9208870000002</v>
      </c>
      <c r="J52" s="3">
        <v>3827.0724559999999</v>
      </c>
      <c r="K52" s="3">
        <v>3857.3344830000001</v>
      </c>
      <c r="L52" s="3">
        <v>3873.3608899999999</v>
      </c>
      <c r="M52" s="3">
        <v>3897.9157100000002</v>
      </c>
      <c r="N52" s="3">
        <v>3884.5277639999999</v>
      </c>
      <c r="O52" s="3">
        <v>3841.696594</v>
      </c>
      <c r="P52" s="3">
        <v>4107.2673709999999</v>
      </c>
      <c r="Q52" s="3">
        <v>4375.8093500000004</v>
      </c>
      <c r="R52" s="3">
        <v>4189.9093469999998</v>
      </c>
      <c r="S52" s="3">
        <v>4099.4892989999998</v>
      </c>
      <c r="T52" s="3">
        <v>4127.5604739999999</v>
      </c>
      <c r="U52" s="3">
        <v>4163.5771459999996</v>
      </c>
      <c r="V52" s="3">
        <v>4166.5863570000001</v>
      </c>
      <c r="W52" s="3">
        <v>4279.310023</v>
      </c>
      <c r="X52" s="3">
        <v>4308.9276620000001</v>
      </c>
      <c r="Y52" s="3">
        <v>4302.3442359999999</v>
      </c>
      <c r="Z52" s="3">
        <v>4473.5133159999996</v>
      </c>
      <c r="AA52" s="3">
        <v>4654.0154759999996</v>
      </c>
      <c r="AB52" s="3">
        <v>4571.3814650000004</v>
      </c>
      <c r="AC52" s="3">
        <v>4436.7257159999999</v>
      </c>
      <c r="AD52" s="3">
        <v>4436.1877880000002</v>
      </c>
      <c r="AE52" s="3">
        <v>4433.9826309999999</v>
      </c>
    </row>
    <row r="53" spans="1:31" hidden="1" x14ac:dyDescent="0.2">
      <c r="A53" t="s">
        <v>115</v>
      </c>
      <c r="B53" s="3">
        <v>0.95591499469733998</v>
      </c>
      <c r="C53" s="3">
        <v>0.95591499469733998</v>
      </c>
      <c r="D53" s="3">
        <v>1.0552579444469701</v>
      </c>
      <c r="E53" s="3">
        <v>1.18356727700508</v>
      </c>
      <c r="F53" s="3">
        <v>1.1892630150933401</v>
      </c>
      <c r="G53" s="3">
        <v>1.15814853979858</v>
      </c>
      <c r="H53" s="3">
        <v>1.08927883609117</v>
      </c>
      <c r="I53" s="3">
        <v>1.0432129751566299</v>
      </c>
      <c r="J53" s="3">
        <v>1.47764816744463</v>
      </c>
      <c r="K53" s="3">
        <v>1.6938945910651499</v>
      </c>
      <c r="L53" s="3">
        <v>1.8979078135787499</v>
      </c>
      <c r="M53" s="3">
        <v>2.0145171223901199</v>
      </c>
      <c r="N53" s="3">
        <v>2.0740275669197601</v>
      </c>
      <c r="O53" s="3">
        <v>2.1818492083384502</v>
      </c>
      <c r="P53" s="3">
        <v>2.20065265251516</v>
      </c>
      <c r="Q53" s="3">
        <v>2.44538924960009</v>
      </c>
      <c r="R53" s="3">
        <v>2.5424390881446199</v>
      </c>
      <c r="S53" s="3">
        <v>2.02878486670078</v>
      </c>
      <c r="T53" s="3">
        <v>2.17768206252412</v>
      </c>
      <c r="U53" s="3">
        <v>2.2125147069544102</v>
      </c>
      <c r="V53" s="3">
        <v>2.3430303077709</v>
      </c>
      <c r="W53" s="3">
        <v>2.50299642043215</v>
      </c>
      <c r="X53" s="3">
        <v>2.8111219804790299</v>
      </c>
      <c r="Y53" s="3">
        <v>2.7462254112374902</v>
      </c>
      <c r="Z53" s="3">
        <v>2.8087783443591601</v>
      </c>
      <c r="AA53" s="3">
        <v>2.9426569462292602</v>
      </c>
      <c r="AB53" s="3">
        <v>2.79286018531847</v>
      </c>
      <c r="AC53" s="3">
        <v>2.8115762105545699</v>
      </c>
      <c r="AD53" s="3">
        <v>2.8103376662142598</v>
      </c>
      <c r="AE53" s="3">
        <v>2.8978867831075301</v>
      </c>
    </row>
    <row r="54" spans="1:31" hidden="1" x14ac:dyDescent="0.2">
      <c r="A54" t="s">
        <v>116</v>
      </c>
      <c r="B54" t="s">
        <v>1</v>
      </c>
      <c r="C54" t="s">
        <v>1</v>
      </c>
      <c r="D54" t="s">
        <v>1</v>
      </c>
      <c r="E54" t="s">
        <v>1</v>
      </c>
      <c r="F54" t="s">
        <v>1</v>
      </c>
      <c r="G54" t="s">
        <v>1</v>
      </c>
      <c r="H54" t="s">
        <v>1</v>
      </c>
      <c r="I54" t="s">
        <v>1</v>
      </c>
      <c r="J54" t="s">
        <v>1</v>
      </c>
      <c r="K54" t="s">
        <v>1</v>
      </c>
      <c r="L54" t="s">
        <v>1</v>
      </c>
      <c r="M54" t="s">
        <v>1</v>
      </c>
      <c r="N54" t="s">
        <v>1</v>
      </c>
      <c r="O54" t="s">
        <v>1</v>
      </c>
      <c r="P54" t="s">
        <v>1</v>
      </c>
      <c r="Q54" t="s">
        <v>1</v>
      </c>
      <c r="R54" t="s">
        <v>1</v>
      </c>
      <c r="S54" t="s">
        <v>1</v>
      </c>
      <c r="T54" t="s">
        <v>1</v>
      </c>
      <c r="U54" t="s">
        <v>1</v>
      </c>
      <c r="V54" t="s">
        <v>1</v>
      </c>
      <c r="W54" t="s">
        <v>1</v>
      </c>
      <c r="X54" t="s">
        <v>1</v>
      </c>
      <c r="Y54" t="s">
        <v>1</v>
      </c>
      <c r="Z54" t="s">
        <v>1</v>
      </c>
      <c r="AA54" t="s">
        <v>1</v>
      </c>
      <c r="AB54" t="s">
        <v>1</v>
      </c>
      <c r="AC54" t="s">
        <v>1</v>
      </c>
      <c r="AD54" t="s">
        <v>1</v>
      </c>
      <c r="AE54" t="s">
        <v>1</v>
      </c>
    </row>
    <row r="55" spans="1:31" hidden="1" x14ac:dyDescent="0.2">
      <c r="A55" t="s">
        <v>117</v>
      </c>
      <c r="B55" t="s">
        <v>97</v>
      </c>
      <c r="C55" t="s">
        <v>97</v>
      </c>
      <c r="D55" t="s">
        <v>97</v>
      </c>
      <c r="E55" t="s">
        <v>97</v>
      </c>
      <c r="F55" t="s">
        <v>97</v>
      </c>
      <c r="G55" t="s">
        <v>97</v>
      </c>
      <c r="H55" t="s">
        <v>97</v>
      </c>
      <c r="I55" t="s">
        <v>97</v>
      </c>
      <c r="J55" t="s">
        <v>97</v>
      </c>
      <c r="K55" t="s">
        <v>97</v>
      </c>
      <c r="L55" t="s">
        <v>97</v>
      </c>
      <c r="M55" t="s">
        <v>97</v>
      </c>
      <c r="N55" t="s">
        <v>97</v>
      </c>
      <c r="O55" t="s">
        <v>97</v>
      </c>
      <c r="P55" t="s">
        <v>97</v>
      </c>
      <c r="Q55" t="s">
        <v>97</v>
      </c>
      <c r="R55" t="s">
        <v>97</v>
      </c>
      <c r="S55" t="s">
        <v>97</v>
      </c>
      <c r="T55" t="s">
        <v>97</v>
      </c>
      <c r="U55" t="s">
        <v>97</v>
      </c>
      <c r="V55" t="s">
        <v>97</v>
      </c>
      <c r="W55" t="s">
        <v>97</v>
      </c>
      <c r="X55" t="s">
        <v>97</v>
      </c>
      <c r="Y55" t="s">
        <v>97</v>
      </c>
      <c r="Z55" t="s">
        <v>97</v>
      </c>
      <c r="AA55" t="s">
        <v>97</v>
      </c>
      <c r="AB55" t="s">
        <v>97</v>
      </c>
      <c r="AC55" t="s">
        <v>97</v>
      </c>
      <c r="AD55" t="s">
        <v>97</v>
      </c>
      <c r="AE55" t="s">
        <v>97</v>
      </c>
    </row>
    <row r="56" spans="1:31" hidden="1" x14ac:dyDescent="0.2">
      <c r="A56" t="s">
        <v>118</v>
      </c>
      <c r="B56" s="3">
        <v>504.78470145733974</v>
      </c>
      <c r="C56" s="3">
        <v>504.78470145733974</v>
      </c>
      <c r="D56" s="3">
        <v>526.56922706008493</v>
      </c>
      <c r="E56" s="3">
        <v>550.12210317211077</v>
      </c>
      <c r="F56" s="3">
        <v>577.69856193566659</v>
      </c>
      <c r="G56" s="3">
        <v>610.93767593806956</v>
      </c>
      <c r="H56" s="3">
        <v>645.70088538029484</v>
      </c>
      <c r="I56" s="3">
        <v>682.38023400207749</v>
      </c>
      <c r="J56" s="3">
        <v>721.61400103630149</v>
      </c>
      <c r="K56" s="3">
        <v>756.5974395004564</v>
      </c>
      <c r="L56" s="3">
        <v>791.63430534579447</v>
      </c>
      <c r="M56" s="3">
        <v>823.797481450791</v>
      </c>
      <c r="N56" s="3">
        <v>857.92717732289987</v>
      </c>
      <c r="O56" s="3">
        <v>891.64626121020854</v>
      </c>
      <c r="P56" s="3">
        <v>924.71299714375198</v>
      </c>
      <c r="Q56" s="3">
        <v>956.42292837797072</v>
      </c>
      <c r="R56" s="3">
        <v>983.46059671419789</v>
      </c>
      <c r="S56" s="3">
        <v>1006.7625507733096</v>
      </c>
      <c r="T56" s="3">
        <v>1028.1083123974065</v>
      </c>
      <c r="U56" s="3">
        <v>1038.8219610793287</v>
      </c>
      <c r="V56" s="3">
        <v>1053.4954089219489</v>
      </c>
      <c r="W56" s="3">
        <v>1068.0795989522128</v>
      </c>
      <c r="X56" s="3">
        <v>1101.5923245899171</v>
      </c>
      <c r="Y56" s="3">
        <v>1138.0602433625165</v>
      </c>
      <c r="Z56" s="3">
        <v>1157.2476917261486</v>
      </c>
      <c r="AA56" s="3">
        <v>1173.3797866615571</v>
      </c>
      <c r="AB56" s="3">
        <v>1191.3766981432907</v>
      </c>
      <c r="AC56" s="3">
        <v>1205.7170877651834</v>
      </c>
      <c r="AD56" s="3">
        <v>1220.4994216586711</v>
      </c>
      <c r="AE56" s="3">
        <v>1235.4109357313005</v>
      </c>
    </row>
    <row r="57" spans="1:31" s="86" customFormat="1" x14ac:dyDescent="0.2">
      <c r="A57" s="86" t="s">
        <v>119</v>
      </c>
      <c r="B57" s="87">
        <v>504.78470145733974</v>
      </c>
      <c r="C57" s="87">
        <v>504.78470145733974</v>
      </c>
      <c r="D57" s="87">
        <v>526.56922706008493</v>
      </c>
      <c r="E57" s="87">
        <v>550.12210317211077</v>
      </c>
      <c r="F57" s="87">
        <v>577.69856193566659</v>
      </c>
      <c r="G57" s="87">
        <v>610.93767593806956</v>
      </c>
      <c r="H57" s="87">
        <v>645.70088538029484</v>
      </c>
      <c r="I57" s="87">
        <v>682.38023400207749</v>
      </c>
      <c r="J57" s="87">
        <v>721.61400103630149</v>
      </c>
      <c r="K57" s="87">
        <v>756.5974395004564</v>
      </c>
      <c r="L57" s="87">
        <v>791.63430534579447</v>
      </c>
      <c r="M57" s="87">
        <v>823.797481450791</v>
      </c>
      <c r="N57" s="87">
        <v>857.92717732289987</v>
      </c>
      <c r="O57" s="87">
        <v>891.64626121020854</v>
      </c>
      <c r="P57" s="87">
        <v>924.71299714375198</v>
      </c>
      <c r="Q57" s="87">
        <v>956.42292837797072</v>
      </c>
      <c r="R57" s="87">
        <v>983.46059671419789</v>
      </c>
      <c r="S57" s="87">
        <v>1006.7625507733096</v>
      </c>
      <c r="T57" s="87">
        <v>1028.1083123974065</v>
      </c>
      <c r="U57" s="87">
        <v>1038.8219610793287</v>
      </c>
      <c r="V57" s="87">
        <v>1053.4954089219489</v>
      </c>
      <c r="W57" s="87">
        <v>1068.0795989522128</v>
      </c>
      <c r="X57" s="87">
        <v>1101.5923245899171</v>
      </c>
      <c r="Y57" s="87">
        <v>1138.0602433625165</v>
      </c>
      <c r="Z57" s="87">
        <v>1157.2476917261486</v>
      </c>
      <c r="AA57" s="87">
        <v>1173.3797866615571</v>
      </c>
      <c r="AB57" s="87">
        <v>1191.3766981432907</v>
      </c>
      <c r="AC57" s="87">
        <v>1205.7170877651834</v>
      </c>
      <c r="AD57" s="87">
        <v>1220.4994216586711</v>
      </c>
      <c r="AE57" s="87">
        <v>1235.4109357313005</v>
      </c>
    </row>
    <row r="58" spans="1:31" hidden="1" x14ac:dyDescent="0.2">
      <c r="A58" t="s">
        <v>120</v>
      </c>
      <c r="B58" s="3">
        <v>-76.306872491841204</v>
      </c>
      <c r="C58" s="3">
        <v>-76.306872491841204</v>
      </c>
      <c r="D58" s="3">
        <v>-4.6653863828396398</v>
      </c>
      <c r="E58" s="3">
        <v>0.45799273357261</v>
      </c>
      <c r="F58" s="3">
        <v>9.6569975175953005</v>
      </c>
      <c r="G58" s="3">
        <v>14.999843431724001</v>
      </c>
      <c r="H58" s="3">
        <v>20.98504291643621</v>
      </c>
      <c r="I58" s="3">
        <v>114.27286670004833</v>
      </c>
      <c r="J58" s="3">
        <v>167.7653922670288</v>
      </c>
      <c r="K58" s="3">
        <v>216.26680395274889</v>
      </c>
      <c r="L58" s="3">
        <v>249.80028295249213</v>
      </c>
      <c r="M58" s="3">
        <v>283.33376195223536</v>
      </c>
      <c r="N58" s="3">
        <v>299.21108703638311</v>
      </c>
      <c r="O58" s="3">
        <v>342.62173689785413</v>
      </c>
      <c r="P58" s="3">
        <v>391.27669230947504</v>
      </c>
      <c r="Q58" s="3">
        <v>444.33399699846632</v>
      </c>
      <c r="R58" s="3">
        <v>499.01777959530591</v>
      </c>
      <c r="S58" s="3">
        <v>307.05671874602558</v>
      </c>
      <c r="T58" s="3">
        <v>535.62806651825667</v>
      </c>
      <c r="U58" s="3">
        <v>665.33993168195593</v>
      </c>
      <c r="V58" s="3">
        <v>797.4309024066315</v>
      </c>
      <c r="W58" s="3">
        <v>-1260.6626967426564</v>
      </c>
      <c r="X58" s="3">
        <v>-1008.5971258376958</v>
      </c>
      <c r="Y58" s="3">
        <v>1188.1306765935733</v>
      </c>
      <c r="Z58" s="3">
        <v>-1567.5087840172637</v>
      </c>
      <c r="AA58" s="3">
        <v>742.45000747396261</v>
      </c>
      <c r="AB58" s="3">
        <v>172.41676742924028</v>
      </c>
      <c r="AC58" s="3">
        <v>-2236.3450156153704</v>
      </c>
      <c r="AD58" s="3">
        <v>-384.47167253980297</v>
      </c>
      <c r="AE58" s="3">
        <v>913.1644699627941</v>
      </c>
    </row>
    <row r="59" spans="1:31" x14ac:dyDescent="0.2">
      <c r="B59">
        <f>B57/1000*(44/12)</f>
        <v>1.8508772386769123</v>
      </c>
      <c r="C59">
        <f t="shared" ref="C59:AE59" si="1">C57/1000*(44/12)</f>
        <v>1.8508772386769123</v>
      </c>
      <c r="D59">
        <f t="shared" si="1"/>
        <v>1.9307538325536446</v>
      </c>
      <c r="E59">
        <f t="shared" si="1"/>
        <v>2.0171143782977392</v>
      </c>
      <c r="F59">
        <f t="shared" si="1"/>
        <v>2.1182280604307775</v>
      </c>
      <c r="G59">
        <f t="shared" si="1"/>
        <v>2.2401048117729219</v>
      </c>
      <c r="H59">
        <f t="shared" si="1"/>
        <v>2.367569913061081</v>
      </c>
      <c r="I59">
        <f t="shared" si="1"/>
        <v>2.5020608580076171</v>
      </c>
      <c r="J59">
        <f t="shared" si="1"/>
        <v>2.645918003799772</v>
      </c>
      <c r="K59">
        <f t="shared" si="1"/>
        <v>2.7741906115016737</v>
      </c>
      <c r="L59">
        <f t="shared" si="1"/>
        <v>2.9026591196012461</v>
      </c>
      <c r="M59">
        <f t="shared" si="1"/>
        <v>3.0205907653195667</v>
      </c>
      <c r="N59">
        <f t="shared" si="1"/>
        <v>3.1457329835172994</v>
      </c>
      <c r="O59">
        <f t="shared" si="1"/>
        <v>3.2693696244374313</v>
      </c>
      <c r="P59">
        <f t="shared" si="1"/>
        <v>3.390614322860424</v>
      </c>
      <c r="Q59">
        <f t="shared" si="1"/>
        <v>3.5068840707192259</v>
      </c>
      <c r="R59">
        <f t="shared" si="1"/>
        <v>3.6060221879520591</v>
      </c>
      <c r="S59">
        <f t="shared" si="1"/>
        <v>3.6914626861688014</v>
      </c>
      <c r="T59">
        <f t="shared" si="1"/>
        <v>3.7697304787904899</v>
      </c>
      <c r="U59">
        <f t="shared" si="1"/>
        <v>3.8090138572908718</v>
      </c>
      <c r="V59">
        <f t="shared" si="1"/>
        <v>3.8628164993804788</v>
      </c>
      <c r="W59">
        <f t="shared" si="1"/>
        <v>3.9162918628247798</v>
      </c>
      <c r="X59">
        <f t="shared" si="1"/>
        <v>4.0391718568296957</v>
      </c>
      <c r="Y59">
        <f t="shared" si="1"/>
        <v>4.1728875589958934</v>
      </c>
      <c r="Z59">
        <f t="shared" si="1"/>
        <v>4.2432415363292106</v>
      </c>
      <c r="AA59">
        <f t="shared" si="1"/>
        <v>4.3023925510923764</v>
      </c>
      <c r="AB59">
        <f t="shared" si="1"/>
        <v>4.3683812265253987</v>
      </c>
      <c r="AC59">
        <f t="shared" si="1"/>
        <v>4.4209626551390055</v>
      </c>
      <c r="AD59">
        <f t="shared" si="1"/>
        <v>4.4751645460817935</v>
      </c>
      <c r="AE59">
        <f t="shared" si="1"/>
        <v>4.5298400976814355</v>
      </c>
    </row>
    <row r="61" spans="1:31" ht="12" thickBot="1" x14ac:dyDescent="0.25"/>
    <row r="62" spans="1:31" ht="12" thickBot="1" x14ac:dyDescent="0.25">
      <c r="A62" s="21" t="s">
        <v>124</v>
      </c>
    </row>
    <row r="63" spans="1:31" x14ac:dyDescent="0.2">
      <c r="A63" s="49" t="s">
        <v>123</v>
      </c>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row>
    <row r="64" spans="1:31" x14ac:dyDescent="0.2">
      <c r="A64" s="50" t="s">
        <v>24</v>
      </c>
      <c r="C64" s="48">
        <f>C32</f>
        <v>-8.7847850299336692</v>
      </c>
      <c r="D64" s="48">
        <f t="shared" ref="D64:AE64" si="2">D32</f>
        <v>-8.7843960698190902</v>
      </c>
      <c r="E64" s="48">
        <f t="shared" si="2"/>
        <v>-8.7840071097045005</v>
      </c>
      <c r="F64" s="48">
        <f t="shared" si="2"/>
        <v>-8.7836181495899108</v>
      </c>
      <c r="G64" s="48">
        <f t="shared" si="2"/>
        <v>-8.7832291894753194</v>
      </c>
      <c r="H64" s="48">
        <f t="shared" si="2"/>
        <v>-8.7769359658737702</v>
      </c>
      <c r="I64" s="48">
        <f t="shared" si="2"/>
        <v>-8.7706427422722193</v>
      </c>
      <c r="J64" s="48">
        <f t="shared" si="2"/>
        <v>-8.7643495186706701</v>
      </c>
      <c r="K64" s="48">
        <f t="shared" si="2"/>
        <v>-8.7580562950691192</v>
      </c>
      <c r="L64" s="48">
        <f t="shared" si="2"/>
        <v>-8.7517630714675594</v>
      </c>
      <c r="M64" s="48">
        <f t="shared" si="2"/>
        <v>-8.7355815754383705</v>
      </c>
      <c r="N64" s="48">
        <f t="shared" si="2"/>
        <v>-8.7194000794091693</v>
      </c>
      <c r="O64" s="48">
        <f t="shared" si="2"/>
        <v>-8.7032185833799804</v>
      </c>
      <c r="P64" s="48">
        <f t="shared" si="2"/>
        <v>-8.6870370873507792</v>
      </c>
      <c r="Q64" s="48">
        <f t="shared" si="2"/>
        <v>-8.6708555913215903</v>
      </c>
      <c r="R64" s="48">
        <f t="shared" si="2"/>
        <v>-8.6546740952923997</v>
      </c>
      <c r="S64" s="48">
        <f t="shared" si="2"/>
        <v>-11.73914657859099</v>
      </c>
      <c r="T64" s="48">
        <f t="shared" si="2"/>
        <v>-9.7626293274819602</v>
      </c>
      <c r="U64" s="48">
        <f t="shared" si="2"/>
        <v>-11.00687110142399</v>
      </c>
      <c r="V64" s="48">
        <f t="shared" si="2"/>
        <v>-7.9972039723639297</v>
      </c>
      <c r="W64" s="48">
        <f t="shared" si="2"/>
        <v>-6.9856190137565797</v>
      </c>
      <c r="X64" s="48">
        <f t="shared" si="2"/>
        <v>-6.5733950650448802</v>
      </c>
      <c r="Y64" s="48">
        <f t="shared" si="2"/>
        <v>-5.78632917919973</v>
      </c>
      <c r="Z64" s="48">
        <f t="shared" si="2"/>
        <v>-7.5969178244727598</v>
      </c>
      <c r="AA64" s="48">
        <f t="shared" si="2"/>
        <v>-5.3354281676770103</v>
      </c>
      <c r="AB64" s="48">
        <f t="shared" si="2"/>
        <v>-6.0826735182445804</v>
      </c>
      <c r="AC64" s="48">
        <f t="shared" si="2"/>
        <v>-7.0667363485059598</v>
      </c>
      <c r="AD64" s="48">
        <f t="shared" si="2"/>
        <v>-6.6977384053214903</v>
      </c>
      <c r="AE64" s="48">
        <f t="shared" si="2"/>
        <v>-8.0724153218550097</v>
      </c>
    </row>
    <row r="65" spans="1:31" x14ac:dyDescent="0.2">
      <c r="A65" s="50" t="s">
        <v>9</v>
      </c>
      <c r="C65" s="48" t="str">
        <f>C26</f>
        <v>NE</v>
      </c>
      <c r="D65" s="48" t="str">
        <f t="shared" ref="D65:AE65" si="3">D26</f>
        <v>NE</v>
      </c>
      <c r="E65" s="48" t="str">
        <f t="shared" si="3"/>
        <v>NE</v>
      </c>
      <c r="F65" s="48" t="str">
        <f t="shared" si="3"/>
        <v>NE</v>
      </c>
      <c r="G65" s="48" t="str">
        <f t="shared" si="3"/>
        <v>NE</v>
      </c>
      <c r="H65" s="48" t="str">
        <f t="shared" si="3"/>
        <v>NE</v>
      </c>
      <c r="I65" s="48" t="str">
        <f t="shared" si="3"/>
        <v>NE</v>
      </c>
      <c r="J65" s="48" t="str">
        <f t="shared" si="3"/>
        <v>NE</v>
      </c>
      <c r="K65" s="48" t="str">
        <f t="shared" si="3"/>
        <v>NE</v>
      </c>
      <c r="L65" s="48" t="str">
        <f t="shared" si="3"/>
        <v>NE</v>
      </c>
      <c r="M65" s="48" t="str">
        <f t="shared" si="3"/>
        <v>NE</v>
      </c>
      <c r="N65" s="48" t="str">
        <f t="shared" si="3"/>
        <v>NE</v>
      </c>
      <c r="O65" s="48" t="str">
        <f t="shared" si="3"/>
        <v>NE</v>
      </c>
      <c r="P65" s="48" t="str">
        <f t="shared" si="3"/>
        <v>NE</v>
      </c>
      <c r="Q65" s="48" t="str">
        <f t="shared" si="3"/>
        <v>NE</v>
      </c>
      <c r="R65" s="48" t="str">
        <f t="shared" si="3"/>
        <v>NE</v>
      </c>
      <c r="S65" s="48" t="str">
        <f t="shared" si="3"/>
        <v>NE</v>
      </c>
      <c r="T65" s="48" t="str">
        <f t="shared" si="3"/>
        <v>NE</v>
      </c>
      <c r="U65" s="48" t="str">
        <f t="shared" si="3"/>
        <v>NE</v>
      </c>
      <c r="V65" s="48" t="str">
        <f t="shared" si="3"/>
        <v>NE</v>
      </c>
      <c r="W65" s="48" t="str">
        <f t="shared" si="3"/>
        <v>NE</v>
      </c>
      <c r="X65" s="48" t="str">
        <f t="shared" si="3"/>
        <v>NE</v>
      </c>
      <c r="Y65" s="48" t="str">
        <f t="shared" si="3"/>
        <v>NE</v>
      </c>
      <c r="Z65" s="48" t="str">
        <f t="shared" si="3"/>
        <v>NE</v>
      </c>
      <c r="AA65" s="48" t="str">
        <f t="shared" si="3"/>
        <v>NE</v>
      </c>
      <c r="AB65" s="48" t="str">
        <f t="shared" si="3"/>
        <v>NE</v>
      </c>
      <c r="AC65" s="48" t="str">
        <f t="shared" si="3"/>
        <v>NE</v>
      </c>
      <c r="AD65" s="48" t="str">
        <f t="shared" si="3"/>
        <v>NE</v>
      </c>
      <c r="AE65" s="48" t="str">
        <f t="shared" si="3"/>
        <v>NE</v>
      </c>
    </row>
    <row r="66" spans="1:31" x14ac:dyDescent="0.2">
      <c r="A66" s="50" t="s">
        <v>2</v>
      </c>
      <c r="C66" s="48" t="str">
        <f>C12</f>
        <v>NO</v>
      </c>
      <c r="D66" s="48" t="str">
        <f t="shared" ref="D66:AE66" si="4">D12</f>
        <v>NO</v>
      </c>
      <c r="E66" s="48" t="str">
        <f t="shared" si="4"/>
        <v>NO</v>
      </c>
      <c r="F66" s="48" t="str">
        <f t="shared" si="4"/>
        <v>NO</v>
      </c>
      <c r="G66" s="48" t="str">
        <f t="shared" si="4"/>
        <v>NO</v>
      </c>
      <c r="H66" s="48" t="str">
        <f t="shared" si="4"/>
        <v>NO</v>
      </c>
      <c r="I66" s="48" t="str">
        <f t="shared" si="4"/>
        <v>NO</v>
      </c>
      <c r="J66" s="48" t="str">
        <f t="shared" si="4"/>
        <v>NO</v>
      </c>
      <c r="K66" s="48" t="str">
        <f t="shared" si="4"/>
        <v>NO</v>
      </c>
      <c r="L66" s="48" t="str">
        <f t="shared" si="4"/>
        <v>NO</v>
      </c>
      <c r="M66" s="48" t="str">
        <f t="shared" si="4"/>
        <v>NO</v>
      </c>
      <c r="N66" s="48" t="str">
        <f t="shared" si="4"/>
        <v>NO</v>
      </c>
      <c r="O66" s="48" t="str">
        <f t="shared" si="4"/>
        <v>NO</v>
      </c>
      <c r="P66" s="48" t="str">
        <f t="shared" si="4"/>
        <v>NO</v>
      </c>
      <c r="Q66" s="48" t="str">
        <f t="shared" si="4"/>
        <v>NO</v>
      </c>
      <c r="R66" s="48" t="str">
        <f t="shared" si="4"/>
        <v>NO</v>
      </c>
      <c r="S66" s="48" t="str">
        <f t="shared" si="4"/>
        <v>NO</v>
      </c>
      <c r="T66" s="48" t="str">
        <f t="shared" si="4"/>
        <v>NO</v>
      </c>
      <c r="U66" s="48" t="str">
        <f t="shared" si="4"/>
        <v>NO</v>
      </c>
      <c r="V66" s="48" t="str">
        <f t="shared" si="4"/>
        <v>NO</v>
      </c>
      <c r="W66" s="48" t="str">
        <f t="shared" si="4"/>
        <v>NO</v>
      </c>
      <c r="X66" s="48" t="str">
        <f t="shared" si="4"/>
        <v>NO</v>
      </c>
      <c r="Y66" s="48" t="str">
        <f t="shared" si="4"/>
        <v>NO</v>
      </c>
      <c r="Z66" s="48" t="str">
        <f t="shared" si="4"/>
        <v>NO</v>
      </c>
      <c r="AA66" s="48" t="str">
        <f t="shared" si="4"/>
        <v>NO</v>
      </c>
      <c r="AB66" s="48" t="str">
        <f t="shared" si="4"/>
        <v>NO</v>
      </c>
      <c r="AC66" s="48" t="str">
        <f t="shared" si="4"/>
        <v>NO</v>
      </c>
      <c r="AD66" s="48" t="str">
        <f t="shared" si="4"/>
        <v>NO</v>
      </c>
      <c r="AE66" s="48" t="str">
        <f t="shared" si="4"/>
        <v>NO</v>
      </c>
    </row>
    <row r="67" spans="1:31" x14ac:dyDescent="0.2">
      <c r="A67" s="50" t="s">
        <v>17</v>
      </c>
      <c r="C67" s="48" t="str">
        <f>C42</f>
        <v>NA</v>
      </c>
      <c r="D67" s="48" t="str">
        <f t="shared" ref="D67:AE67" si="5">D42</f>
        <v>NA</v>
      </c>
      <c r="E67" s="48" t="str">
        <f t="shared" si="5"/>
        <v>NA</v>
      </c>
      <c r="F67" s="48" t="str">
        <f t="shared" si="5"/>
        <v>NA</v>
      </c>
      <c r="G67" s="48" t="str">
        <f t="shared" si="5"/>
        <v>NA</v>
      </c>
      <c r="H67" s="48" t="str">
        <f t="shared" si="5"/>
        <v>NA</v>
      </c>
      <c r="I67" s="48" t="str">
        <f t="shared" si="5"/>
        <v>NA</v>
      </c>
      <c r="J67" s="48" t="str">
        <f t="shared" si="5"/>
        <v>NA</v>
      </c>
      <c r="K67" s="48" t="str">
        <f t="shared" si="5"/>
        <v>NA</v>
      </c>
      <c r="L67" s="48" t="str">
        <f t="shared" si="5"/>
        <v>NA</v>
      </c>
      <c r="M67" s="48" t="str">
        <f t="shared" si="5"/>
        <v>NA</v>
      </c>
      <c r="N67" s="48" t="str">
        <f t="shared" si="5"/>
        <v>NA</v>
      </c>
      <c r="O67" s="48" t="str">
        <f t="shared" si="5"/>
        <v>NA</v>
      </c>
      <c r="P67" s="48" t="str">
        <f t="shared" si="5"/>
        <v>NA</v>
      </c>
      <c r="Q67" s="48" t="str">
        <f t="shared" si="5"/>
        <v>NA</v>
      </c>
      <c r="R67" s="48" t="str">
        <f t="shared" si="5"/>
        <v>NA</v>
      </c>
      <c r="S67" s="48" t="str">
        <f t="shared" si="5"/>
        <v>NA</v>
      </c>
      <c r="T67" s="48" t="str">
        <f t="shared" si="5"/>
        <v>NA</v>
      </c>
      <c r="U67" s="48" t="str">
        <f t="shared" si="5"/>
        <v>NA</v>
      </c>
      <c r="V67" s="48" t="str">
        <f t="shared" si="5"/>
        <v>NA</v>
      </c>
      <c r="W67" s="48" t="str">
        <f t="shared" si="5"/>
        <v>NA</v>
      </c>
      <c r="X67" s="48" t="str">
        <f t="shared" si="5"/>
        <v>NA</v>
      </c>
      <c r="Y67" s="48" t="str">
        <f t="shared" si="5"/>
        <v>NA</v>
      </c>
      <c r="Z67" s="48" t="str">
        <f t="shared" si="5"/>
        <v>NA</v>
      </c>
      <c r="AA67" s="48" t="str">
        <f t="shared" si="5"/>
        <v>NA</v>
      </c>
      <c r="AB67" s="48" t="str">
        <f t="shared" si="5"/>
        <v>NA</v>
      </c>
      <c r="AC67" s="48" t="str">
        <f t="shared" si="5"/>
        <v>NA</v>
      </c>
      <c r="AD67" s="48" t="str">
        <f t="shared" si="5"/>
        <v>NA</v>
      </c>
      <c r="AE67" s="48" t="str">
        <f t="shared" si="5"/>
        <v>NA</v>
      </c>
    </row>
    <row r="68" spans="1:31" x14ac:dyDescent="0.2">
      <c r="A68" s="50" t="s">
        <v>25</v>
      </c>
      <c r="C68" s="47" t="str">
        <f>C39</f>
        <v>NO</v>
      </c>
      <c r="D68" s="47" t="str">
        <f t="shared" ref="D68:AE68" si="6">D39</f>
        <v>NO</v>
      </c>
      <c r="E68" s="47" t="str">
        <f t="shared" si="6"/>
        <v>NO</v>
      </c>
      <c r="F68" s="47" t="str">
        <f t="shared" si="6"/>
        <v>NO</v>
      </c>
      <c r="G68" s="47" t="str">
        <f t="shared" si="6"/>
        <v>NO</v>
      </c>
      <c r="H68" s="47" t="str">
        <f t="shared" si="6"/>
        <v>NO</v>
      </c>
      <c r="I68" s="47" t="str">
        <f t="shared" si="6"/>
        <v>NO</v>
      </c>
      <c r="J68" s="47" t="str">
        <f t="shared" si="6"/>
        <v>NO</v>
      </c>
      <c r="K68" s="47" t="str">
        <f t="shared" si="6"/>
        <v>NO</v>
      </c>
      <c r="L68" s="47" t="str">
        <f t="shared" si="6"/>
        <v>NO</v>
      </c>
      <c r="M68" s="47" t="str">
        <f t="shared" si="6"/>
        <v>NO</v>
      </c>
      <c r="N68" s="47" t="str">
        <f t="shared" si="6"/>
        <v>NO</v>
      </c>
      <c r="O68" s="47" t="str">
        <f t="shared" si="6"/>
        <v>NO</v>
      </c>
      <c r="P68" s="47" t="str">
        <f t="shared" si="6"/>
        <v>NO</v>
      </c>
      <c r="Q68" s="47" t="str">
        <f t="shared" si="6"/>
        <v>NO</v>
      </c>
      <c r="R68" s="47" t="str">
        <f t="shared" si="6"/>
        <v>NO</v>
      </c>
      <c r="S68" s="47" t="str">
        <f t="shared" si="6"/>
        <v>NO</v>
      </c>
      <c r="T68" s="47" t="str">
        <f t="shared" si="6"/>
        <v>NO</v>
      </c>
      <c r="U68" s="47" t="str">
        <f t="shared" si="6"/>
        <v>NO</v>
      </c>
      <c r="V68" s="47" t="str">
        <f t="shared" si="6"/>
        <v>NO</v>
      </c>
      <c r="W68" s="47" t="str">
        <f t="shared" si="6"/>
        <v>NO</v>
      </c>
      <c r="X68" s="47" t="str">
        <f t="shared" si="6"/>
        <v>NO</v>
      </c>
      <c r="Y68" s="47" t="str">
        <f t="shared" si="6"/>
        <v>NO</v>
      </c>
      <c r="Z68" s="47" t="str">
        <f t="shared" si="6"/>
        <v>NO</v>
      </c>
      <c r="AA68" s="47" t="str">
        <f t="shared" si="6"/>
        <v>NO</v>
      </c>
      <c r="AB68" s="47" t="str">
        <f t="shared" si="6"/>
        <v>NO</v>
      </c>
      <c r="AC68" s="47" t="str">
        <f t="shared" si="6"/>
        <v>NO</v>
      </c>
      <c r="AD68" s="47" t="str">
        <f t="shared" si="6"/>
        <v>NO</v>
      </c>
      <c r="AE68" s="47" t="str">
        <f t="shared" si="6"/>
        <v>NO</v>
      </c>
    </row>
    <row r="69" spans="1:31" ht="12" thickBot="1" x14ac:dyDescent="0.25">
      <c r="A69" s="50" t="s">
        <v>7</v>
      </c>
      <c r="C69" s="48" t="str">
        <f>C18</f>
        <v>NO,NA</v>
      </c>
      <c r="D69" s="48" t="str">
        <f t="shared" ref="D69:AE69" si="7">D18</f>
        <v>NO,NA</v>
      </c>
      <c r="E69" s="48" t="str">
        <f t="shared" si="7"/>
        <v>NO,NA</v>
      </c>
      <c r="F69" s="48" t="str">
        <f t="shared" si="7"/>
        <v>NO,NA</v>
      </c>
      <c r="G69" s="48" t="str">
        <f t="shared" si="7"/>
        <v>NO,NA</v>
      </c>
      <c r="H69" s="48" t="str">
        <f t="shared" si="7"/>
        <v>NO,NA</v>
      </c>
      <c r="I69" s="48" t="str">
        <f t="shared" si="7"/>
        <v>NO,NA</v>
      </c>
      <c r="J69" s="48" t="str">
        <f t="shared" si="7"/>
        <v>NO,NA</v>
      </c>
      <c r="K69" s="48" t="str">
        <f t="shared" si="7"/>
        <v>NO,NA</v>
      </c>
      <c r="L69" s="48" t="str">
        <f t="shared" si="7"/>
        <v>NO,NA</v>
      </c>
      <c r="M69" s="48" t="str">
        <f t="shared" si="7"/>
        <v>NO,NA</v>
      </c>
      <c r="N69" s="48" t="str">
        <f t="shared" si="7"/>
        <v>NO,NA</v>
      </c>
      <c r="O69" s="48" t="str">
        <f t="shared" si="7"/>
        <v>NO,NA</v>
      </c>
      <c r="P69" s="48" t="str">
        <f t="shared" si="7"/>
        <v>NO,NA</v>
      </c>
      <c r="Q69" s="48" t="str">
        <f t="shared" si="7"/>
        <v>NO,NA</v>
      </c>
      <c r="R69" s="48" t="str">
        <f t="shared" si="7"/>
        <v>NO,NA</v>
      </c>
      <c r="S69" s="48" t="str">
        <f t="shared" si="7"/>
        <v>NO,NA</v>
      </c>
      <c r="T69" s="48" t="str">
        <f t="shared" si="7"/>
        <v>NO,NA</v>
      </c>
      <c r="U69" s="48" t="str">
        <f t="shared" si="7"/>
        <v>NO,NA</v>
      </c>
      <c r="V69" s="48" t="str">
        <f t="shared" si="7"/>
        <v>NO,NA</v>
      </c>
      <c r="W69" s="48" t="str">
        <f t="shared" si="7"/>
        <v>NO,NA</v>
      </c>
      <c r="X69" s="48" t="str">
        <f t="shared" si="7"/>
        <v>NO,NA</v>
      </c>
      <c r="Y69" s="48" t="str">
        <f t="shared" si="7"/>
        <v>NO,NA</v>
      </c>
      <c r="Z69" s="48" t="str">
        <f t="shared" si="7"/>
        <v>NO,NA</v>
      </c>
      <c r="AA69" s="48" t="str">
        <f t="shared" si="7"/>
        <v>NO,NA</v>
      </c>
      <c r="AB69" s="48" t="str">
        <f t="shared" si="7"/>
        <v>NO,NA</v>
      </c>
      <c r="AC69" s="48" t="str">
        <f t="shared" si="7"/>
        <v>NO,NA</v>
      </c>
      <c r="AD69" s="48" t="str">
        <f t="shared" si="7"/>
        <v>NO,NA</v>
      </c>
      <c r="AE69" s="48" t="str">
        <f t="shared" si="7"/>
        <v>NO,NA</v>
      </c>
    </row>
    <row r="70" spans="1:31" ht="12" thickBot="1" x14ac:dyDescent="0.25">
      <c r="A70" s="34" t="s">
        <v>175</v>
      </c>
      <c r="C70" s="51">
        <f>-SUM(C64:C69)/1000*(44/12)</f>
        <v>3.2210878443090118E-2</v>
      </c>
      <c r="D70" s="51">
        <f t="shared" ref="D70:AE70" si="8">-SUM(D64:D69)/1000*(44/12)</f>
        <v>3.2209452256003329E-2</v>
      </c>
      <c r="E70" s="51">
        <f t="shared" si="8"/>
        <v>3.2208026068916498E-2</v>
      </c>
      <c r="F70" s="51">
        <f t="shared" si="8"/>
        <v>3.2206599881829674E-2</v>
      </c>
      <c r="G70" s="51">
        <f t="shared" si="8"/>
        <v>3.2205173694742836E-2</v>
      </c>
      <c r="H70" s="51">
        <f t="shared" si="8"/>
        <v>3.2182098541537155E-2</v>
      </c>
      <c r="I70" s="51">
        <f t="shared" si="8"/>
        <v>3.2159023388331473E-2</v>
      </c>
      <c r="J70" s="51">
        <f t="shared" si="8"/>
        <v>3.2135948235125791E-2</v>
      </c>
      <c r="K70" s="51">
        <f t="shared" si="8"/>
        <v>3.2112873081920103E-2</v>
      </c>
      <c r="L70" s="51">
        <f t="shared" si="8"/>
        <v>3.2089797928714386E-2</v>
      </c>
      <c r="M70" s="51">
        <f t="shared" si="8"/>
        <v>3.2030465776607356E-2</v>
      </c>
      <c r="N70" s="51">
        <f t="shared" si="8"/>
        <v>3.1971133624500284E-2</v>
      </c>
      <c r="O70" s="51">
        <f t="shared" si="8"/>
        <v>3.191180147239326E-2</v>
      </c>
      <c r="P70" s="51">
        <f t="shared" si="8"/>
        <v>3.1852469320286188E-2</v>
      </c>
      <c r="Q70" s="51">
        <f t="shared" si="8"/>
        <v>3.1793137168179164E-2</v>
      </c>
      <c r="R70" s="51">
        <f t="shared" si="8"/>
        <v>3.1733805016072134E-2</v>
      </c>
      <c r="S70" s="51">
        <f t="shared" si="8"/>
        <v>4.3043537454833629E-2</v>
      </c>
      <c r="T70" s="51">
        <f t="shared" si="8"/>
        <v>3.579630753410052E-2</v>
      </c>
      <c r="U70" s="51">
        <f t="shared" si="8"/>
        <v>4.0358527371887956E-2</v>
      </c>
      <c r="V70" s="51">
        <f t="shared" si="8"/>
        <v>2.9323081232001075E-2</v>
      </c>
      <c r="W70" s="51">
        <f t="shared" si="8"/>
        <v>2.5613936383774124E-2</v>
      </c>
      <c r="X70" s="51">
        <f t="shared" si="8"/>
        <v>2.4102448571831227E-2</v>
      </c>
      <c r="Y70" s="51">
        <f t="shared" si="8"/>
        <v>2.1216540323732345E-2</v>
      </c>
      <c r="Z70" s="51">
        <f t="shared" si="8"/>
        <v>2.7855365356400118E-2</v>
      </c>
      <c r="AA70" s="51">
        <f t="shared" si="8"/>
        <v>1.9563236614815703E-2</v>
      </c>
      <c r="AB70" s="51">
        <f t="shared" si="8"/>
        <v>2.2303136233563461E-2</v>
      </c>
      <c r="AC70" s="51">
        <f t="shared" si="8"/>
        <v>2.5911366611188518E-2</v>
      </c>
      <c r="AD70" s="51">
        <f t="shared" si="8"/>
        <v>2.4558374152845466E-2</v>
      </c>
      <c r="AE70" s="51">
        <f t="shared" si="8"/>
        <v>2.9598856180135032E-2</v>
      </c>
    </row>
    <row r="71" spans="1:31" x14ac:dyDescent="0.2">
      <c r="A71" s="28" t="s">
        <v>125</v>
      </c>
    </row>
    <row r="72" spans="1:31" x14ac:dyDescent="0.2">
      <c r="A72" s="23" t="s">
        <v>23</v>
      </c>
      <c r="C72" s="32">
        <f>C52</f>
        <v>3845.4749149999998</v>
      </c>
      <c r="D72" s="32">
        <f t="shared" ref="D72:AE72" si="9">D52</f>
        <v>3843.4525020000001</v>
      </c>
      <c r="E72" s="32">
        <f t="shared" si="9"/>
        <v>3842.2840449999999</v>
      </c>
      <c r="F72" s="32">
        <f t="shared" si="9"/>
        <v>3839.863304</v>
      </c>
      <c r="G72" s="32">
        <f t="shared" si="9"/>
        <v>3864.8670160000001</v>
      </c>
      <c r="H72" s="32">
        <f t="shared" si="9"/>
        <v>3850.819767</v>
      </c>
      <c r="I72" s="32">
        <f t="shared" si="9"/>
        <v>3835.9208870000002</v>
      </c>
      <c r="J72" s="32">
        <f t="shared" si="9"/>
        <v>3827.0724559999999</v>
      </c>
      <c r="K72" s="32">
        <f t="shared" si="9"/>
        <v>3857.3344830000001</v>
      </c>
      <c r="L72" s="32">
        <f t="shared" si="9"/>
        <v>3873.3608899999999</v>
      </c>
      <c r="M72" s="32">
        <f t="shared" si="9"/>
        <v>3897.9157100000002</v>
      </c>
      <c r="N72" s="32">
        <f t="shared" si="9"/>
        <v>3884.5277639999999</v>
      </c>
      <c r="O72" s="32">
        <f t="shared" si="9"/>
        <v>3841.696594</v>
      </c>
      <c r="P72" s="32">
        <f t="shared" si="9"/>
        <v>4107.2673709999999</v>
      </c>
      <c r="Q72" s="32">
        <f t="shared" si="9"/>
        <v>4375.8093500000004</v>
      </c>
      <c r="R72" s="32">
        <f t="shared" si="9"/>
        <v>4189.9093469999998</v>
      </c>
      <c r="S72" s="32">
        <f t="shared" si="9"/>
        <v>4099.4892989999998</v>
      </c>
      <c r="T72" s="32">
        <f t="shared" si="9"/>
        <v>4127.5604739999999</v>
      </c>
      <c r="U72" s="32">
        <f t="shared" si="9"/>
        <v>4163.5771459999996</v>
      </c>
      <c r="V72" s="32">
        <f t="shared" si="9"/>
        <v>4166.5863570000001</v>
      </c>
      <c r="W72" s="32">
        <f t="shared" si="9"/>
        <v>4279.310023</v>
      </c>
      <c r="X72" s="32">
        <f t="shared" si="9"/>
        <v>4308.9276620000001</v>
      </c>
      <c r="Y72" s="32">
        <f t="shared" si="9"/>
        <v>4302.3442359999999</v>
      </c>
      <c r="Z72" s="32">
        <f t="shared" si="9"/>
        <v>4473.5133159999996</v>
      </c>
      <c r="AA72" s="32">
        <f t="shared" si="9"/>
        <v>4654.0154759999996</v>
      </c>
      <c r="AB72" s="32">
        <f t="shared" si="9"/>
        <v>4571.3814650000004</v>
      </c>
      <c r="AC72" s="32">
        <f t="shared" si="9"/>
        <v>4436.7257159999999</v>
      </c>
      <c r="AD72" s="32">
        <f t="shared" si="9"/>
        <v>4436.1877880000002</v>
      </c>
      <c r="AE72" s="32">
        <f t="shared" si="9"/>
        <v>4433.9826309999999</v>
      </c>
    </row>
    <row r="73" spans="1:31" x14ac:dyDescent="0.2">
      <c r="A73" s="23" t="s">
        <v>27</v>
      </c>
      <c r="C73" s="32">
        <f>C25</f>
        <v>2415.6320000000001</v>
      </c>
      <c r="D73" s="32">
        <f t="shared" ref="D73:AE73" si="10">D25</f>
        <v>2252.3980000000001</v>
      </c>
      <c r="E73" s="32">
        <f t="shared" si="10"/>
        <v>2222.692</v>
      </c>
      <c r="F73" s="32">
        <f t="shared" si="10"/>
        <v>2246.4490000000001</v>
      </c>
      <c r="G73" s="32">
        <f t="shared" si="10"/>
        <v>2397.5729999999999</v>
      </c>
      <c r="H73" s="32">
        <f t="shared" si="10"/>
        <v>2603.6840000000002</v>
      </c>
      <c r="I73" s="32">
        <f t="shared" si="10"/>
        <v>2817.33</v>
      </c>
      <c r="J73" s="32">
        <f t="shared" si="10"/>
        <v>2774.69</v>
      </c>
      <c r="K73" s="32">
        <f t="shared" si="10"/>
        <v>2673.087</v>
      </c>
      <c r="L73" s="32">
        <f t="shared" si="10"/>
        <v>2636.3139999999999</v>
      </c>
      <c r="M73" s="32">
        <f t="shared" si="10"/>
        <v>2445.8809999999999</v>
      </c>
      <c r="N73" s="32">
        <f t="shared" si="10"/>
        <v>2197.89</v>
      </c>
      <c r="O73" s="32">
        <f t="shared" si="10"/>
        <v>2058.8229999999999</v>
      </c>
      <c r="P73" s="32">
        <f t="shared" si="10"/>
        <v>1894.0619999999999</v>
      </c>
      <c r="Q73" s="32">
        <f t="shared" si="10"/>
        <v>1730.327</v>
      </c>
      <c r="R73" s="32">
        <f t="shared" si="10"/>
        <v>1733.684</v>
      </c>
      <c r="S73" s="32">
        <f t="shared" si="10"/>
        <v>1676.4179999999999</v>
      </c>
      <c r="T73" s="32">
        <f t="shared" si="10"/>
        <v>1306.6420000000001</v>
      </c>
      <c r="U73" s="32">
        <f t="shared" si="10"/>
        <v>1353.269</v>
      </c>
      <c r="V73" s="32">
        <f t="shared" si="10"/>
        <v>1482.7760000000001</v>
      </c>
      <c r="W73" s="32">
        <f t="shared" si="10"/>
        <v>1337.5930000000001</v>
      </c>
      <c r="X73" s="32">
        <f t="shared" si="10"/>
        <v>1410.894</v>
      </c>
      <c r="Y73" s="32">
        <f t="shared" si="10"/>
        <v>1738.9670000000001</v>
      </c>
      <c r="Z73" s="32">
        <f t="shared" si="10"/>
        <v>1766.308</v>
      </c>
      <c r="AA73" s="32">
        <f t="shared" si="10"/>
        <v>1904.316</v>
      </c>
      <c r="AB73" s="32">
        <f t="shared" si="10"/>
        <v>2078.491</v>
      </c>
      <c r="AC73" s="32">
        <f t="shared" si="10"/>
        <v>2243.3809999999999</v>
      </c>
      <c r="AD73" s="32">
        <f t="shared" si="10"/>
        <v>2328.3270000000002</v>
      </c>
      <c r="AE73" s="32">
        <f t="shared" si="10"/>
        <v>2446.7950000000001</v>
      </c>
    </row>
    <row r="74" spans="1:31" x14ac:dyDescent="0.2">
      <c r="A74" s="23" t="s">
        <v>8</v>
      </c>
      <c r="C74" s="32">
        <f t="shared" ref="C74:AE74" si="11">C21</f>
        <v>306.12046344193618</v>
      </c>
      <c r="D74" s="32">
        <f t="shared" si="11"/>
        <v>306.12046344193624</v>
      </c>
      <c r="E74" s="32">
        <f t="shared" si="11"/>
        <v>306.10659089293705</v>
      </c>
      <c r="F74" s="32">
        <f t="shared" si="11"/>
        <v>306.07884579493867</v>
      </c>
      <c r="G74" s="32">
        <f t="shared" si="11"/>
        <v>306.03553637367298</v>
      </c>
      <c r="H74" s="32">
        <f t="shared" si="11"/>
        <v>305.9712489514817</v>
      </c>
      <c r="I74" s="32">
        <f t="shared" si="11"/>
        <v>305.89291980286436</v>
      </c>
      <c r="J74" s="32">
        <f t="shared" si="11"/>
        <v>305.81492900910075</v>
      </c>
      <c r="K74" s="32">
        <f t="shared" si="11"/>
        <v>305.71799034353336</v>
      </c>
      <c r="L74" s="32">
        <f t="shared" si="11"/>
        <v>305.62308180708783</v>
      </c>
      <c r="M74" s="32">
        <f t="shared" si="11"/>
        <v>305.52935751262999</v>
      </c>
      <c r="N74" s="32">
        <f t="shared" si="11"/>
        <v>305.44273867009855</v>
      </c>
      <c r="O74" s="32">
        <f t="shared" si="11"/>
        <v>305.34190892371436</v>
      </c>
      <c r="P74" s="32">
        <f t="shared" si="11"/>
        <v>305.21891693441677</v>
      </c>
      <c r="Q74" s="32">
        <f t="shared" si="11"/>
        <v>305.06073604034083</v>
      </c>
      <c r="R74" s="32">
        <f t="shared" si="11"/>
        <v>304.87802441937612</v>
      </c>
      <c r="S74" s="32">
        <f t="shared" si="11"/>
        <v>304.60277274594131</v>
      </c>
      <c r="T74" s="32">
        <f t="shared" si="11"/>
        <v>304.3001143293618</v>
      </c>
      <c r="U74" s="32">
        <f t="shared" si="11"/>
        <v>304.01099010692786</v>
      </c>
      <c r="V74" s="32">
        <f t="shared" si="11"/>
        <v>303.74605825652901</v>
      </c>
      <c r="W74" s="32">
        <f t="shared" si="11"/>
        <v>303.49990510050714</v>
      </c>
      <c r="X74" s="32">
        <f t="shared" si="11"/>
        <v>303.60665605683005</v>
      </c>
      <c r="Y74" s="32">
        <f t="shared" si="11"/>
        <v>303.9104987153973</v>
      </c>
      <c r="Z74" s="32">
        <f t="shared" si="11"/>
        <v>304.39180849469784</v>
      </c>
      <c r="AA74" s="32">
        <f t="shared" si="11"/>
        <v>305.05752166923128</v>
      </c>
      <c r="AB74" s="32">
        <f t="shared" si="11"/>
        <v>305.7166369241188</v>
      </c>
      <c r="AC74" s="32">
        <f t="shared" si="11"/>
        <v>306.47489015112234</v>
      </c>
      <c r="AD74" s="32">
        <f t="shared" si="11"/>
        <v>307.33989433444884</v>
      </c>
      <c r="AE74" s="32">
        <f t="shared" si="11"/>
        <v>308.27561468218568</v>
      </c>
    </row>
    <row r="75" spans="1:31" x14ac:dyDescent="0.2">
      <c r="A75" s="23" t="s">
        <v>26</v>
      </c>
      <c r="C75" s="32" t="str">
        <f t="shared" ref="C75:AE75" si="12">C36</f>
        <v>NA</v>
      </c>
      <c r="D75" s="32" t="str">
        <f t="shared" si="12"/>
        <v>NA</v>
      </c>
      <c r="E75" s="32" t="str">
        <f t="shared" si="12"/>
        <v>NA</v>
      </c>
      <c r="F75" s="32" t="str">
        <f t="shared" si="12"/>
        <v>NA</v>
      </c>
      <c r="G75" s="32" t="str">
        <f t="shared" si="12"/>
        <v>NA</v>
      </c>
      <c r="H75" s="32" t="str">
        <f t="shared" si="12"/>
        <v>NA</v>
      </c>
      <c r="I75" s="32" t="str">
        <f t="shared" si="12"/>
        <v>NA</v>
      </c>
      <c r="J75" s="32" t="str">
        <f t="shared" si="12"/>
        <v>NA</v>
      </c>
      <c r="K75" s="32" t="str">
        <f t="shared" si="12"/>
        <v>NA</v>
      </c>
      <c r="L75" s="32" t="str">
        <f t="shared" si="12"/>
        <v>NA</v>
      </c>
      <c r="M75" s="32" t="str">
        <f t="shared" si="12"/>
        <v>NA</v>
      </c>
      <c r="N75" s="32" t="str">
        <f t="shared" si="12"/>
        <v>NA</v>
      </c>
      <c r="O75" s="32" t="str">
        <f t="shared" si="12"/>
        <v>NA</v>
      </c>
      <c r="P75" s="32" t="str">
        <f t="shared" si="12"/>
        <v>NA</v>
      </c>
      <c r="Q75" s="32" t="str">
        <f t="shared" si="12"/>
        <v>NA</v>
      </c>
      <c r="R75" s="32" t="str">
        <f t="shared" si="12"/>
        <v>NA</v>
      </c>
      <c r="S75" s="32" t="str">
        <f t="shared" si="12"/>
        <v>NA</v>
      </c>
      <c r="T75" s="32" t="str">
        <f t="shared" si="12"/>
        <v>NA</v>
      </c>
      <c r="U75" s="32" t="str">
        <f t="shared" si="12"/>
        <v>NA</v>
      </c>
      <c r="V75" s="32" t="str">
        <f t="shared" si="12"/>
        <v>NA</v>
      </c>
      <c r="W75" s="32" t="str">
        <f t="shared" si="12"/>
        <v>NA</v>
      </c>
      <c r="X75" s="32" t="str">
        <f t="shared" si="12"/>
        <v>NA</v>
      </c>
      <c r="Y75" s="32" t="str">
        <f t="shared" si="12"/>
        <v>NA</v>
      </c>
      <c r="Z75" s="32" t="str">
        <f t="shared" si="12"/>
        <v>NA</v>
      </c>
      <c r="AA75" s="32" t="str">
        <f t="shared" si="12"/>
        <v>NA</v>
      </c>
      <c r="AB75" s="32" t="str">
        <f t="shared" si="12"/>
        <v>NA</v>
      </c>
      <c r="AC75" s="32" t="str">
        <f t="shared" si="12"/>
        <v>NA</v>
      </c>
      <c r="AD75" s="32" t="str">
        <f t="shared" si="12"/>
        <v>NA</v>
      </c>
      <c r="AE75" s="32" t="str">
        <f t="shared" si="12"/>
        <v>NA</v>
      </c>
    </row>
    <row r="76" spans="1:31" ht="12" thickBot="1" x14ac:dyDescent="0.25">
      <c r="A76" s="23" t="s">
        <v>15</v>
      </c>
      <c r="C76" s="20" t="str">
        <f t="shared" ref="C76:AE76" si="13">C38</f>
        <v>NE</v>
      </c>
      <c r="D76" s="20" t="str">
        <f t="shared" si="13"/>
        <v>NE</v>
      </c>
      <c r="E76" s="20" t="str">
        <f t="shared" si="13"/>
        <v>NE</v>
      </c>
      <c r="F76" s="20" t="str">
        <f t="shared" si="13"/>
        <v>NE</v>
      </c>
      <c r="G76" s="20" t="str">
        <f t="shared" si="13"/>
        <v>NE</v>
      </c>
      <c r="H76" s="20" t="str">
        <f t="shared" si="13"/>
        <v>NE</v>
      </c>
      <c r="I76" s="20" t="str">
        <f t="shared" si="13"/>
        <v>NE</v>
      </c>
      <c r="J76" s="20" t="str">
        <f t="shared" si="13"/>
        <v>NE</v>
      </c>
      <c r="K76" s="20" t="str">
        <f t="shared" si="13"/>
        <v>NE</v>
      </c>
      <c r="L76" s="20" t="str">
        <f t="shared" si="13"/>
        <v>NE</v>
      </c>
      <c r="M76" s="20" t="str">
        <f t="shared" si="13"/>
        <v>NE</v>
      </c>
      <c r="N76" s="20" t="str">
        <f t="shared" si="13"/>
        <v>NE</v>
      </c>
      <c r="O76" s="20" t="str">
        <f t="shared" si="13"/>
        <v>NE</v>
      </c>
      <c r="P76" s="20" t="str">
        <f t="shared" si="13"/>
        <v>NE</v>
      </c>
      <c r="Q76" s="20" t="str">
        <f t="shared" si="13"/>
        <v>NE</v>
      </c>
      <c r="R76" s="20" t="str">
        <f t="shared" si="13"/>
        <v>NE</v>
      </c>
      <c r="S76" s="20" t="str">
        <f t="shared" si="13"/>
        <v>NE</v>
      </c>
      <c r="T76" s="20" t="str">
        <f t="shared" si="13"/>
        <v>NE</v>
      </c>
      <c r="U76" s="20" t="str">
        <f t="shared" si="13"/>
        <v>NE</v>
      </c>
      <c r="V76" s="20" t="str">
        <f t="shared" si="13"/>
        <v>NE</v>
      </c>
      <c r="W76" s="20" t="str">
        <f t="shared" si="13"/>
        <v>NE</v>
      </c>
      <c r="X76" s="20" t="str">
        <f t="shared" si="13"/>
        <v>NE</v>
      </c>
      <c r="Y76" s="20" t="str">
        <f t="shared" si="13"/>
        <v>NE</v>
      </c>
      <c r="Z76" s="20" t="str">
        <f t="shared" si="13"/>
        <v>NE</v>
      </c>
      <c r="AA76" s="20" t="str">
        <f t="shared" si="13"/>
        <v>NE</v>
      </c>
      <c r="AB76" s="20" t="str">
        <f t="shared" si="13"/>
        <v>NE</v>
      </c>
      <c r="AC76" s="20" t="str">
        <f t="shared" si="13"/>
        <v>NE</v>
      </c>
      <c r="AD76" s="20" t="str">
        <f t="shared" si="13"/>
        <v>NE</v>
      </c>
      <c r="AE76" s="20" t="str">
        <f t="shared" si="13"/>
        <v>NE</v>
      </c>
    </row>
    <row r="77" spans="1:31" ht="12" thickBot="1" x14ac:dyDescent="0.25">
      <c r="A77" s="38" t="s">
        <v>175</v>
      </c>
      <c r="C77" s="39">
        <f t="shared" ref="C77:AE77" si="14">-SUM(C72:C76)/1000*(44/12)</f>
        <v>-24.079833720953765</v>
      </c>
      <c r="D77" s="39">
        <f t="shared" si="14"/>
        <v>-23.473893539953767</v>
      </c>
      <c r="E77" s="39">
        <f t="shared" si="14"/>
        <v>-23.360636331607431</v>
      </c>
      <c r="F77" s="39">
        <f t="shared" si="14"/>
        <v>-23.438767549248105</v>
      </c>
      <c r="G77" s="39">
        <f t="shared" si="14"/>
        <v>-24.084410358703469</v>
      </c>
      <c r="H77" s="39">
        <f t="shared" si="14"/>
        <v>-24.788408391822099</v>
      </c>
      <c r="I77" s="39">
        <f t="shared" si="14"/>
        <v>-25.516860624943835</v>
      </c>
      <c r="J77" s="39">
        <f t="shared" si="14"/>
        <v>-25.327783745033368</v>
      </c>
      <c r="K77" s="39">
        <f t="shared" si="14"/>
        <v>-25.065844735592954</v>
      </c>
      <c r="L77" s="39">
        <f t="shared" si="14"/>
        <v>-24.989425896625988</v>
      </c>
      <c r="M77" s="39">
        <f t="shared" si="14"/>
        <v>-24.380862247546311</v>
      </c>
      <c r="N77" s="39">
        <f t="shared" si="14"/>
        <v>-23.422155176457025</v>
      </c>
      <c r="O77" s="39">
        <f t="shared" si="14"/>
        <v>-22.754825510720284</v>
      </c>
      <c r="P77" s="39">
        <f t="shared" si="14"/>
        <v>-23.124010389092859</v>
      </c>
      <c r="Q77" s="39">
        <f t="shared" si="14"/>
        <v>-23.507722648814585</v>
      </c>
      <c r="R77" s="39">
        <f t="shared" si="14"/>
        <v>-22.837728361871044</v>
      </c>
      <c r="S77" s="39">
        <f t="shared" si="14"/>
        <v>-22.295203596401784</v>
      </c>
      <c r="T77" s="39">
        <f t="shared" si="14"/>
        <v>-21.041176157207659</v>
      </c>
      <c r="U77" s="39">
        <f t="shared" si="14"/>
        <v>-21.343142832392068</v>
      </c>
      <c r="V77" s="39">
        <f t="shared" si="14"/>
        <v>-21.828064189273938</v>
      </c>
      <c r="W77" s="39">
        <f t="shared" si="14"/>
        <v>-21.708144069701859</v>
      </c>
      <c r="X77" s="39">
        <f t="shared" si="14"/>
        <v>-22.08590383287504</v>
      </c>
      <c r="Y77" s="39">
        <f t="shared" si="14"/>
        <v>-23.265813027289788</v>
      </c>
      <c r="Z77" s="39">
        <f t="shared" si="14"/>
        <v>-23.995448123147224</v>
      </c>
      <c r="AA77" s="39">
        <f t="shared" si="14"/>
        <v>-25.165759658120511</v>
      </c>
      <c r="AB77" s="39">
        <f t="shared" si="14"/>
        <v>-25.503826707055101</v>
      </c>
      <c r="AC77" s="39">
        <f t="shared" si="14"/>
        <v>-25.617465889220782</v>
      </c>
      <c r="AD77" s="39">
        <f t="shared" si="14"/>
        <v>-25.930133835226314</v>
      </c>
      <c r="AE77" s="39">
        <f t="shared" si="14"/>
        <v>-26.35986190083468</v>
      </c>
    </row>
    <row r="78" spans="1:31" x14ac:dyDescent="0.2">
      <c r="A78" s="29" t="s">
        <v>126</v>
      </c>
    </row>
    <row r="79" spans="1:31" x14ac:dyDescent="0.2">
      <c r="A79" s="24" t="s">
        <v>22</v>
      </c>
      <c r="C79" s="18" t="str">
        <f t="shared" ref="C79:AE79" si="15">C51</f>
        <v>NA</v>
      </c>
      <c r="D79" s="18" t="str">
        <f t="shared" si="15"/>
        <v>NA</v>
      </c>
      <c r="E79" s="18" t="str">
        <f t="shared" si="15"/>
        <v>NA</v>
      </c>
      <c r="F79" s="18" t="str">
        <f t="shared" si="15"/>
        <v>NA</v>
      </c>
      <c r="G79" s="18" t="str">
        <f t="shared" si="15"/>
        <v>NA</v>
      </c>
      <c r="H79" s="18" t="str">
        <f t="shared" si="15"/>
        <v>NA</v>
      </c>
      <c r="I79" s="18" t="str">
        <f t="shared" si="15"/>
        <v>NA</v>
      </c>
      <c r="J79" s="18" t="str">
        <f t="shared" si="15"/>
        <v>NA</v>
      </c>
      <c r="K79" s="18" t="str">
        <f t="shared" si="15"/>
        <v>NA</v>
      </c>
      <c r="L79" s="18" t="str">
        <f t="shared" si="15"/>
        <v>NA</v>
      </c>
      <c r="M79" s="18" t="str">
        <f t="shared" si="15"/>
        <v>NA</v>
      </c>
      <c r="N79" s="18" t="str">
        <f t="shared" si="15"/>
        <v>NA</v>
      </c>
      <c r="O79" s="18" t="str">
        <f t="shared" si="15"/>
        <v>NA</v>
      </c>
      <c r="P79" s="18" t="str">
        <f t="shared" si="15"/>
        <v>NA</v>
      </c>
      <c r="Q79" s="18" t="str">
        <f t="shared" si="15"/>
        <v>NA</v>
      </c>
      <c r="R79" s="18" t="str">
        <f t="shared" si="15"/>
        <v>NA</v>
      </c>
      <c r="S79" s="18" t="str">
        <f t="shared" si="15"/>
        <v>NA</v>
      </c>
      <c r="T79" s="18" t="str">
        <f t="shared" si="15"/>
        <v>NA</v>
      </c>
      <c r="U79" s="18" t="str">
        <f t="shared" si="15"/>
        <v>NA</v>
      </c>
      <c r="V79" s="18" t="str">
        <f t="shared" si="15"/>
        <v>NA</v>
      </c>
      <c r="W79" s="18" t="str">
        <f t="shared" si="15"/>
        <v>NA</v>
      </c>
      <c r="X79" s="18" t="str">
        <f t="shared" si="15"/>
        <v>NA</v>
      </c>
      <c r="Y79" s="18" t="str">
        <f t="shared" si="15"/>
        <v>NA</v>
      </c>
      <c r="Z79" s="18" t="str">
        <f t="shared" si="15"/>
        <v>NA</v>
      </c>
      <c r="AA79" s="18" t="str">
        <f t="shared" si="15"/>
        <v>NA</v>
      </c>
      <c r="AB79" s="18" t="str">
        <f t="shared" si="15"/>
        <v>NA</v>
      </c>
      <c r="AC79" s="18" t="str">
        <f t="shared" si="15"/>
        <v>NA</v>
      </c>
      <c r="AD79" s="18" t="str">
        <f t="shared" si="15"/>
        <v>NA</v>
      </c>
      <c r="AE79" s="18" t="str">
        <f t="shared" si="15"/>
        <v>NA</v>
      </c>
    </row>
    <row r="80" spans="1:31" x14ac:dyDescent="0.2">
      <c r="A80" s="24" t="s">
        <v>18</v>
      </c>
      <c r="C80" s="33">
        <f t="shared" ref="C80:AE80" si="16">C46</f>
        <v>57.76455</v>
      </c>
      <c r="D80" s="33">
        <f t="shared" si="16"/>
        <v>59.57253</v>
      </c>
      <c r="E80" s="33">
        <f t="shared" si="16"/>
        <v>61.380510000000001</v>
      </c>
      <c r="F80" s="33">
        <f t="shared" si="16"/>
        <v>63.188490000000002</v>
      </c>
      <c r="G80" s="33">
        <f t="shared" si="16"/>
        <v>60.67794</v>
      </c>
      <c r="H80" s="33">
        <f t="shared" si="16"/>
        <v>55.516069999999999</v>
      </c>
      <c r="I80" s="33">
        <f t="shared" si="16"/>
        <v>50.354199999999999</v>
      </c>
      <c r="J80" s="33">
        <f t="shared" si="16"/>
        <v>45.285283499999998</v>
      </c>
      <c r="K80" s="33">
        <f t="shared" si="16"/>
        <v>40.123413499999998</v>
      </c>
      <c r="L80" s="33">
        <f t="shared" si="16"/>
        <v>35.540363499999998</v>
      </c>
      <c r="M80" s="33">
        <f t="shared" si="16"/>
        <v>32.321735099999998</v>
      </c>
      <c r="N80" s="33">
        <f t="shared" si="16"/>
        <v>27.981805699999999</v>
      </c>
      <c r="O80" s="33">
        <f t="shared" si="16"/>
        <v>23.714881299999998</v>
      </c>
      <c r="P80" s="33">
        <f t="shared" si="16"/>
        <v>20.3096763</v>
      </c>
      <c r="Q80" s="33">
        <f t="shared" si="16"/>
        <v>18.482820799999999</v>
      </c>
      <c r="R80" s="33">
        <f t="shared" si="16"/>
        <v>18.531475</v>
      </c>
      <c r="S80" s="33">
        <f t="shared" si="16"/>
        <v>20.6478447</v>
      </c>
      <c r="T80" s="33">
        <f t="shared" si="16"/>
        <v>23.219663600000001</v>
      </c>
      <c r="U80" s="33">
        <f t="shared" si="16"/>
        <v>27.776316399999999</v>
      </c>
      <c r="V80" s="33">
        <f t="shared" si="16"/>
        <v>30.337460700000001</v>
      </c>
      <c r="W80" s="33">
        <f t="shared" si="16"/>
        <v>30.948711200000002</v>
      </c>
      <c r="X80" s="33">
        <f t="shared" si="16"/>
        <v>27.658360600000002</v>
      </c>
      <c r="Y80" s="33">
        <f t="shared" si="16"/>
        <v>24.295005</v>
      </c>
      <c r="Z80" s="33">
        <f t="shared" si="16"/>
        <v>20.069929999999999</v>
      </c>
      <c r="AA80" s="33">
        <f t="shared" si="16"/>
        <v>14.266505499999999</v>
      </c>
      <c r="AB80" s="33">
        <f t="shared" si="16"/>
        <v>10.449181299999999</v>
      </c>
      <c r="AC80" s="33">
        <f t="shared" si="16"/>
        <v>4.5641416000000001</v>
      </c>
      <c r="AD80" s="33">
        <f t="shared" si="16"/>
        <v>-2.26521079999999</v>
      </c>
      <c r="AE80" s="33">
        <f t="shared" si="16"/>
        <v>-10.986443599999999</v>
      </c>
    </row>
    <row r="81" spans="1:31" x14ac:dyDescent="0.2">
      <c r="A81" s="24" t="s">
        <v>14</v>
      </c>
      <c r="C81" s="33" t="str">
        <f t="shared" ref="C81:AE81" si="17">C33</f>
        <v>NO,NA</v>
      </c>
      <c r="D81" s="33" t="str">
        <f t="shared" si="17"/>
        <v>NO,NA</v>
      </c>
      <c r="E81" s="33" t="str">
        <f t="shared" si="17"/>
        <v>NO,NA</v>
      </c>
      <c r="F81" s="33" t="str">
        <f t="shared" si="17"/>
        <v>NO,NA</v>
      </c>
      <c r="G81" s="33" t="str">
        <f t="shared" si="17"/>
        <v>NO,NA</v>
      </c>
      <c r="H81" s="33" t="str">
        <f t="shared" si="17"/>
        <v>NO,NA</v>
      </c>
      <c r="I81" s="33" t="str">
        <f t="shared" si="17"/>
        <v>NO,NA</v>
      </c>
      <c r="J81" s="33" t="str">
        <f t="shared" si="17"/>
        <v>NO,NA</v>
      </c>
      <c r="K81" s="33" t="str">
        <f t="shared" si="17"/>
        <v>NO,NA</v>
      </c>
      <c r="L81" s="33" t="str">
        <f t="shared" si="17"/>
        <v>NO,NA</v>
      </c>
      <c r="M81" s="33" t="str">
        <f t="shared" si="17"/>
        <v>NO,NA</v>
      </c>
      <c r="N81" s="33" t="str">
        <f t="shared" si="17"/>
        <v>NO,NA</v>
      </c>
      <c r="O81" s="33" t="str">
        <f t="shared" si="17"/>
        <v>NO,NA</v>
      </c>
      <c r="P81" s="33" t="str">
        <f t="shared" si="17"/>
        <v>NO,NA</v>
      </c>
      <c r="Q81" s="33" t="str">
        <f t="shared" si="17"/>
        <v>NO,NA</v>
      </c>
      <c r="R81" s="33" t="str">
        <f t="shared" si="17"/>
        <v>NO,NA</v>
      </c>
      <c r="S81" s="33" t="str">
        <f t="shared" si="17"/>
        <v>NO,NA</v>
      </c>
      <c r="T81" s="33" t="str">
        <f t="shared" si="17"/>
        <v>NO,NA</v>
      </c>
      <c r="U81" s="33" t="str">
        <f t="shared" si="17"/>
        <v>NO,NA</v>
      </c>
      <c r="V81" s="33" t="str">
        <f t="shared" si="17"/>
        <v>NO,NA</v>
      </c>
      <c r="W81" s="33" t="str">
        <f t="shared" si="17"/>
        <v>NO,NA</v>
      </c>
      <c r="X81" s="33" t="str">
        <f t="shared" si="17"/>
        <v>NO,NA</v>
      </c>
      <c r="Y81" s="33" t="str">
        <f t="shared" si="17"/>
        <v>NO,NA</v>
      </c>
      <c r="Z81" s="33" t="str">
        <f t="shared" si="17"/>
        <v>NO,NA</v>
      </c>
      <c r="AA81" s="33" t="str">
        <f t="shared" si="17"/>
        <v>NO,NA</v>
      </c>
      <c r="AB81" s="33" t="str">
        <f t="shared" si="17"/>
        <v>NO,NA</v>
      </c>
      <c r="AC81" s="33" t="str">
        <f t="shared" si="17"/>
        <v>NO,NA</v>
      </c>
      <c r="AD81" s="33" t="str">
        <f t="shared" si="17"/>
        <v>NO,NA</v>
      </c>
      <c r="AE81" s="33" t="str">
        <f t="shared" si="17"/>
        <v>NO,NA</v>
      </c>
    </row>
    <row r="82" spans="1:31" x14ac:dyDescent="0.2">
      <c r="A82" s="24" t="s">
        <v>11</v>
      </c>
      <c r="C82" s="33" t="str">
        <f t="shared" ref="C82:AE82" si="18">C29</f>
        <v>NA,NO</v>
      </c>
      <c r="D82" s="33" t="str">
        <f t="shared" si="18"/>
        <v>NA,NO</v>
      </c>
      <c r="E82" s="33" t="str">
        <f t="shared" si="18"/>
        <v>NA,NO</v>
      </c>
      <c r="F82" s="33" t="str">
        <f t="shared" si="18"/>
        <v>NA,NO</v>
      </c>
      <c r="G82" s="33" t="str">
        <f t="shared" si="18"/>
        <v>NA,NO</v>
      </c>
      <c r="H82" s="33" t="str">
        <f t="shared" si="18"/>
        <v>NA,NO</v>
      </c>
      <c r="I82" s="33" t="str">
        <f t="shared" si="18"/>
        <v>NA,NO</v>
      </c>
      <c r="J82" s="33" t="str">
        <f t="shared" si="18"/>
        <v>NA,NO</v>
      </c>
      <c r="K82" s="33" t="str">
        <f t="shared" si="18"/>
        <v>NA,NO</v>
      </c>
      <c r="L82" s="33" t="str">
        <f t="shared" si="18"/>
        <v>NA,NO</v>
      </c>
      <c r="M82" s="33" t="str">
        <f t="shared" si="18"/>
        <v>NA,NO</v>
      </c>
      <c r="N82" s="33" t="str">
        <f t="shared" si="18"/>
        <v>NA,NO</v>
      </c>
      <c r="O82" s="33" t="str">
        <f t="shared" si="18"/>
        <v>NA,NO</v>
      </c>
      <c r="P82" s="33" t="str">
        <f t="shared" si="18"/>
        <v>NA,NO</v>
      </c>
      <c r="Q82" s="33" t="str">
        <f t="shared" si="18"/>
        <v>NA,NO</v>
      </c>
      <c r="R82" s="33" t="str">
        <f t="shared" si="18"/>
        <v>NA,NO</v>
      </c>
      <c r="S82" s="33" t="str">
        <f t="shared" si="18"/>
        <v>NA,NO</v>
      </c>
      <c r="T82" s="33" t="str">
        <f t="shared" si="18"/>
        <v>NA,NO</v>
      </c>
      <c r="U82" s="33" t="str">
        <f t="shared" si="18"/>
        <v>NA,NO</v>
      </c>
      <c r="V82" s="33" t="str">
        <f t="shared" si="18"/>
        <v>NA,NO</v>
      </c>
      <c r="W82" s="33" t="str">
        <f t="shared" si="18"/>
        <v>NA,NO</v>
      </c>
      <c r="X82" s="33" t="str">
        <f t="shared" si="18"/>
        <v>NA,NO</v>
      </c>
      <c r="Y82" s="33" t="str">
        <f t="shared" si="18"/>
        <v>NA,NO</v>
      </c>
      <c r="Z82" s="33" t="str">
        <f t="shared" si="18"/>
        <v>NA,NO</v>
      </c>
      <c r="AA82" s="33" t="str">
        <f t="shared" si="18"/>
        <v>NA,NO</v>
      </c>
      <c r="AB82" s="33" t="str">
        <f t="shared" si="18"/>
        <v>NO,NA</v>
      </c>
      <c r="AC82" s="33" t="str">
        <f t="shared" si="18"/>
        <v>NO,NA</v>
      </c>
      <c r="AD82" s="33" t="str">
        <f t="shared" si="18"/>
        <v>NO,NA</v>
      </c>
      <c r="AE82" s="33" t="str">
        <f t="shared" si="18"/>
        <v>NO,NA</v>
      </c>
    </row>
    <row r="83" spans="1:31" x14ac:dyDescent="0.2">
      <c r="A83" s="24" t="s">
        <v>28</v>
      </c>
      <c r="C83" s="33" t="str">
        <f t="shared" ref="C83:AE83" si="19">C40</f>
        <v>NA</v>
      </c>
      <c r="D83" s="33" t="str">
        <f t="shared" si="19"/>
        <v>NA</v>
      </c>
      <c r="E83" s="33" t="str">
        <f t="shared" si="19"/>
        <v>NA</v>
      </c>
      <c r="F83" s="33" t="str">
        <f t="shared" si="19"/>
        <v>NA</v>
      </c>
      <c r="G83" s="33" t="str">
        <f t="shared" si="19"/>
        <v>NA</v>
      </c>
      <c r="H83" s="33" t="str">
        <f t="shared" si="19"/>
        <v>NA</v>
      </c>
      <c r="I83" s="33" t="str">
        <f t="shared" si="19"/>
        <v>NA</v>
      </c>
      <c r="J83" s="33" t="str">
        <f t="shared" si="19"/>
        <v>NA</v>
      </c>
      <c r="K83" s="33" t="str">
        <f t="shared" si="19"/>
        <v>NA</v>
      </c>
      <c r="L83" s="33" t="str">
        <f t="shared" si="19"/>
        <v>NA</v>
      </c>
      <c r="M83" s="33" t="str">
        <f t="shared" si="19"/>
        <v>NA</v>
      </c>
      <c r="N83" s="33" t="str">
        <f t="shared" si="19"/>
        <v>NA</v>
      </c>
      <c r="O83" s="33" t="str">
        <f t="shared" si="19"/>
        <v>NA</v>
      </c>
      <c r="P83" s="33" t="str">
        <f t="shared" si="19"/>
        <v>NA</v>
      </c>
      <c r="Q83" s="33" t="str">
        <f t="shared" si="19"/>
        <v>NA</v>
      </c>
      <c r="R83" s="33" t="str">
        <f t="shared" si="19"/>
        <v>NA</v>
      </c>
      <c r="S83" s="33" t="str">
        <f t="shared" si="19"/>
        <v>NA</v>
      </c>
      <c r="T83" s="33" t="str">
        <f t="shared" si="19"/>
        <v>NA</v>
      </c>
      <c r="U83" s="33" t="str">
        <f t="shared" si="19"/>
        <v>NA</v>
      </c>
      <c r="V83" s="33" t="str">
        <f t="shared" si="19"/>
        <v>NA</v>
      </c>
      <c r="W83" s="33" t="str">
        <f t="shared" si="19"/>
        <v>NA</v>
      </c>
      <c r="X83" s="33" t="str">
        <f t="shared" si="19"/>
        <v>NA</v>
      </c>
      <c r="Y83" s="33" t="str">
        <f t="shared" si="19"/>
        <v>NA</v>
      </c>
      <c r="Z83" s="33" t="str">
        <f t="shared" si="19"/>
        <v>NA</v>
      </c>
      <c r="AA83" s="33" t="str">
        <f t="shared" si="19"/>
        <v>NA</v>
      </c>
      <c r="AB83" s="33" t="str">
        <f t="shared" si="19"/>
        <v>NA</v>
      </c>
      <c r="AC83" s="33" t="str">
        <f t="shared" si="19"/>
        <v>NA</v>
      </c>
      <c r="AD83" s="33" t="str">
        <f t="shared" si="19"/>
        <v>NA</v>
      </c>
      <c r="AE83" s="33" t="str">
        <f t="shared" si="19"/>
        <v>NA</v>
      </c>
    </row>
    <row r="84" spans="1:31" x14ac:dyDescent="0.2">
      <c r="A84" s="24" t="s">
        <v>5</v>
      </c>
      <c r="C84" s="18" t="str">
        <f t="shared" ref="C84:AE84" si="20">C16</f>
        <v>NO</v>
      </c>
      <c r="D84" s="18" t="str">
        <f t="shared" si="20"/>
        <v>NO</v>
      </c>
      <c r="E84" s="18" t="str">
        <f t="shared" si="20"/>
        <v>NO</v>
      </c>
      <c r="F84" s="18" t="str">
        <f t="shared" si="20"/>
        <v>NO</v>
      </c>
      <c r="G84" s="18" t="str">
        <f t="shared" si="20"/>
        <v>NO</v>
      </c>
      <c r="H84" s="18" t="str">
        <f t="shared" si="20"/>
        <v>NO</v>
      </c>
      <c r="I84" s="18" t="str">
        <f t="shared" si="20"/>
        <v>NO</v>
      </c>
      <c r="J84" s="18" t="str">
        <f t="shared" si="20"/>
        <v>NO</v>
      </c>
      <c r="K84" s="18" t="str">
        <f t="shared" si="20"/>
        <v>NO</v>
      </c>
      <c r="L84" s="18" t="str">
        <f t="shared" si="20"/>
        <v>NO</v>
      </c>
      <c r="M84" s="18" t="str">
        <f t="shared" si="20"/>
        <v>NO</v>
      </c>
      <c r="N84" s="18" t="str">
        <f t="shared" si="20"/>
        <v>NO</v>
      </c>
      <c r="O84" s="18" t="str">
        <f t="shared" si="20"/>
        <v>NO</v>
      </c>
      <c r="P84" s="18" t="str">
        <f t="shared" si="20"/>
        <v>NO</v>
      </c>
      <c r="Q84" s="18" t="str">
        <f t="shared" si="20"/>
        <v>NO</v>
      </c>
      <c r="R84" s="18" t="str">
        <f t="shared" si="20"/>
        <v>NO</v>
      </c>
      <c r="S84" s="18" t="str">
        <f t="shared" si="20"/>
        <v>NO</v>
      </c>
      <c r="T84" s="18" t="str">
        <f t="shared" si="20"/>
        <v>NO</v>
      </c>
      <c r="U84" s="18" t="str">
        <f t="shared" si="20"/>
        <v>NO</v>
      </c>
      <c r="V84" s="18" t="str">
        <f t="shared" si="20"/>
        <v>NO</v>
      </c>
      <c r="W84" s="18" t="str">
        <f t="shared" si="20"/>
        <v>NO</v>
      </c>
      <c r="X84" s="18" t="str">
        <f t="shared" si="20"/>
        <v>NO</v>
      </c>
      <c r="Y84" s="18" t="str">
        <f t="shared" si="20"/>
        <v>NO</v>
      </c>
      <c r="Z84" s="18" t="str">
        <f t="shared" si="20"/>
        <v>NO</v>
      </c>
      <c r="AA84" s="18" t="str">
        <f t="shared" si="20"/>
        <v>NO</v>
      </c>
      <c r="AB84" s="18" t="str">
        <f t="shared" si="20"/>
        <v>NO</v>
      </c>
      <c r="AC84" s="18" t="str">
        <f t="shared" si="20"/>
        <v>NO</v>
      </c>
      <c r="AD84" s="18" t="str">
        <f t="shared" si="20"/>
        <v>NO</v>
      </c>
      <c r="AE84" s="18" t="str">
        <f t="shared" si="20"/>
        <v>NO</v>
      </c>
    </row>
    <row r="85" spans="1:31" ht="12" thickBot="1" x14ac:dyDescent="0.25">
      <c r="A85" s="24" t="s">
        <v>4</v>
      </c>
      <c r="C85" s="33" t="str">
        <f t="shared" ref="C85:AE85" si="21">C15</f>
        <v>NO</v>
      </c>
      <c r="D85" s="33" t="str">
        <f t="shared" si="21"/>
        <v>NO</v>
      </c>
      <c r="E85" s="33" t="str">
        <f t="shared" si="21"/>
        <v>NO</v>
      </c>
      <c r="F85" s="33" t="str">
        <f t="shared" si="21"/>
        <v>NO</v>
      </c>
      <c r="G85" s="33" t="str">
        <f t="shared" si="21"/>
        <v>NO</v>
      </c>
      <c r="H85" s="33" t="str">
        <f t="shared" si="21"/>
        <v>NO</v>
      </c>
      <c r="I85" s="33" t="str">
        <f t="shared" si="21"/>
        <v>NO</v>
      </c>
      <c r="J85" s="33" t="str">
        <f t="shared" si="21"/>
        <v>NO</v>
      </c>
      <c r="K85" s="33" t="str">
        <f t="shared" si="21"/>
        <v>NO</v>
      </c>
      <c r="L85" s="33" t="str">
        <f t="shared" si="21"/>
        <v>NO</v>
      </c>
      <c r="M85" s="33" t="str">
        <f t="shared" si="21"/>
        <v>NO</v>
      </c>
      <c r="N85" s="33" t="str">
        <f t="shared" si="21"/>
        <v>NO</v>
      </c>
      <c r="O85" s="33" t="str">
        <f t="shared" si="21"/>
        <v>NO</v>
      </c>
      <c r="P85" s="33" t="str">
        <f t="shared" si="21"/>
        <v>NO</v>
      </c>
      <c r="Q85" s="33" t="str">
        <f t="shared" si="21"/>
        <v>NO</v>
      </c>
      <c r="R85" s="33" t="str">
        <f t="shared" si="21"/>
        <v>NO</v>
      </c>
      <c r="S85" s="33" t="str">
        <f t="shared" si="21"/>
        <v>NO</v>
      </c>
      <c r="T85" s="33" t="str">
        <f t="shared" si="21"/>
        <v>NO</v>
      </c>
      <c r="U85" s="33" t="str">
        <f t="shared" si="21"/>
        <v>NO</v>
      </c>
      <c r="V85" s="33" t="str">
        <f t="shared" si="21"/>
        <v>NO</v>
      </c>
      <c r="W85" s="33" t="str">
        <f t="shared" si="21"/>
        <v>NO</v>
      </c>
      <c r="X85" s="33" t="str">
        <f t="shared" si="21"/>
        <v>NO</v>
      </c>
      <c r="Y85" s="33" t="str">
        <f t="shared" si="21"/>
        <v>NO</v>
      </c>
      <c r="Z85" s="33" t="str">
        <f t="shared" si="21"/>
        <v>NO</v>
      </c>
      <c r="AA85" s="33" t="str">
        <f t="shared" si="21"/>
        <v>NO</v>
      </c>
      <c r="AB85" s="33" t="str">
        <f t="shared" si="21"/>
        <v>NO</v>
      </c>
      <c r="AC85" s="33" t="str">
        <f t="shared" si="21"/>
        <v>NO</v>
      </c>
      <c r="AD85" s="33" t="str">
        <f t="shared" si="21"/>
        <v>NO</v>
      </c>
      <c r="AE85" s="33" t="str">
        <f t="shared" si="21"/>
        <v>NO</v>
      </c>
    </row>
    <row r="86" spans="1:31" ht="12" thickBot="1" x14ac:dyDescent="0.25">
      <c r="A86" s="44" t="s">
        <v>175</v>
      </c>
      <c r="C86" s="46">
        <f>-SUM(C79:C85)/1000*(44/12)</f>
        <v>-0.21180334999999997</v>
      </c>
      <c r="D86" s="46">
        <f t="shared" ref="D86:AE86" si="22">-SUM(D79:D85)/1000*(44/12)</f>
        <v>-0.21843261</v>
      </c>
      <c r="E86" s="46">
        <f t="shared" si="22"/>
        <v>-0.22506187</v>
      </c>
      <c r="F86" s="46">
        <f t="shared" si="22"/>
        <v>-0.23169113</v>
      </c>
      <c r="G86" s="46">
        <f t="shared" si="22"/>
        <v>-0.22248577999999999</v>
      </c>
      <c r="H86" s="46">
        <f t="shared" si="22"/>
        <v>-0.20355892333333334</v>
      </c>
      <c r="I86" s="46">
        <f t="shared" si="22"/>
        <v>-0.18463206666666668</v>
      </c>
      <c r="J86" s="46">
        <f t="shared" si="22"/>
        <v>-0.16604603949999996</v>
      </c>
      <c r="K86" s="46">
        <f t="shared" si="22"/>
        <v>-0.14711918283333331</v>
      </c>
      <c r="L86" s="46">
        <f t="shared" si="22"/>
        <v>-0.13031466616666665</v>
      </c>
      <c r="M86" s="46">
        <f t="shared" si="22"/>
        <v>-0.11851302869999999</v>
      </c>
      <c r="N86" s="46">
        <f t="shared" si="22"/>
        <v>-0.10259995423333332</v>
      </c>
      <c r="O86" s="46">
        <f t="shared" si="22"/>
        <v>-8.6954564766666659E-2</v>
      </c>
      <c r="P86" s="46">
        <f t="shared" si="22"/>
        <v>-7.4468813099999989E-2</v>
      </c>
      <c r="Q86" s="46">
        <f t="shared" si="22"/>
        <v>-6.7770342933333325E-2</v>
      </c>
      <c r="R86" s="46">
        <f t="shared" si="22"/>
        <v>-6.7948741666666659E-2</v>
      </c>
      <c r="S86" s="46">
        <f t="shared" si="22"/>
        <v>-7.5708763900000003E-2</v>
      </c>
      <c r="T86" s="46">
        <f t="shared" si="22"/>
        <v>-8.5138766533333327E-2</v>
      </c>
      <c r="U86" s="46">
        <f t="shared" si="22"/>
        <v>-0.10184649346666665</v>
      </c>
      <c r="V86" s="46">
        <f t="shared" si="22"/>
        <v>-0.1112373559</v>
      </c>
      <c r="W86" s="46">
        <f t="shared" si="22"/>
        <v>-0.11347860773333333</v>
      </c>
      <c r="X86" s="46">
        <f t="shared" si="22"/>
        <v>-0.10141398886666667</v>
      </c>
      <c r="Y86" s="46">
        <f t="shared" si="22"/>
        <v>-8.9081685000000008E-2</v>
      </c>
      <c r="Z86" s="46">
        <f t="shared" si="22"/>
        <v>-7.3589743333333332E-2</v>
      </c>
      <c r="AA86" s="46">
        <f t="shared" si="22"/>
        <v>-5.2310520166666659E-2</v>
      </c>
      <c r="AB86" s="46">
        <f t="shared" si="22"/>
        <v>-3.8313664766666658E-2</v>
      </c>
      <c r="AC86" s="46">
        <f t="shared" si="22"/>
        <v>-1.6735185866666665E-2</v>
      </c>
      <c r="AD86" s="46">
        <f t="shared" si="22"/>
        <v>8.3057729333332955E-3</v>
      </c>
      <c r="AE86" s="46">
        <f t="shared" si="22"/>
        <v>4.0283626533333332E-2</v>
      </c>
    </row>
    <row r="87" spans="1:31" x14ac:dyDescent="0.2">
      <c r="A87" s="25" t="s">
        <v>127</v>
      </c>
    </row>
    <row r="88" spans="1:31" x14ac:dyDescent="0.2">
      <c r="A88" s="26" t="s">
        <v>29</v>
      </c>
      <c r="C88" s="30">
        <f t="shared" ref="C88:AE88" si="23">C45</f>
        <v>414.46596808688531</v>
      </c>
      <c r="D88" s="30">
        <f t="shared" si="23"/>
        <v>408.54965610934897</v>
      </c>
      <c r="E88" s="30">
        <f t="shared" si="23"/>
        <v>415.010091115769</v>
      </c>
      <c r="F88" s="30">
        <f t="shared" si="23"/>
        <v>384.61951026875607</v>
      </c>
      <c r="G88" s="30">
        <f t="shared" si="23"/>
        <v>391.99157642205694</v>
      </c>
      <c r="H88" s="30">
        <f t="shared" si="23"/>
        <v>398.0657295891084</v>
      </c>
      <c r="I88" s="30">
        <f t="shared" si="23"/>
        <v>404.08076146850294</v>
      </c>
      <c r="J88" s="30">
        <f t="shared" si="23"/>
        <v>444.56016558367526</v>
      </c>
      <c r="K88" s="30">
        <f t="shared" si="23"/>
        <v>533.54434085132198</v>
      </c>
      <c r="L88" s="30">
        <f t="shared" si="23"/>
        <v>537.62844216997462</v>
      </c>
      <c r="M88" s="30">
        <f t="shared" si="23"/>
        <v>573.32040969238665</v>
      </c>
      <c r="N88" s="30">
        <f t="shared" si="23"/>
        <v>618.87465097243012</v>
      </c>
      <c r="O88" s="30">
        <f t="shared" si="23"/>
        <v>667.10797300317665</v>
      </c>
      <c r="P88" s="30">
        <f t="shared" si="23"/>
        <v>756.39204866486193</v>
      </c>
      <c r="Q88" s="30">
        <f t="shared" si="23"/>
        <v>803.65210163580775</v>
      </c>
      <c r="R88" s="30">
        <f t="shared" si="23"/>
        <v>870.24195784396875</v>
      </c>
      <c r="S88" s="30">
        <f t="shared" si="23"/>
        <v>912.28954800475253</v>
      </c>
      <c r="T88" s="30">
        <f t="shared" si="23"/>
        <v>916.80772288710091</v>
      </c>
      <c r="U88" s="30">
        <f t="shared" si="23"/>
        <v>963.72784700961699</v>
      </c>
      <c r="V88" s="30">
        <f t="shared" si="23"/>
        <v>903.57888532249376</v>
      </c>
      <c r="W88" s="30">
        <f t="shared" si="23"/>
        <v>979.87015853744447</v>
      </c>
      <c r="X88" s="30">
        <f t="shared" si="23"/>
        <v>943.29081687414703</v>
      </c>
      <c r="Y88" s="30">
        <f t="shared" si="23"/>
        <v>980.03247355542931</v>
      </c>
      <c r="Z88" s="30">
        <f t="shared" si="23"/>
        <v>994.40524979183954</v>
      </c>
      <c r="AA88" s="30">
        <f t="shared" si="23"/>
        <v>1003.081303153175</v>
      </c>
      <c r="AB88" s="30">
        <f t="shared" si="23"/>
        <v>1003.4283232071366</v>
      </c>
      <c r="AC88" s="30">
        <f t="shared" si="23"/>
        <v>945.87554106523692</v>
      </c>
      <c r="AD88" s="30">
        <f t="shared" si="23"/>
        <v>849.42960052535193</v>
      </c>
      <c r="AE88" s="30">
        <f t="shared" si="23"/>
        <v>832.21432206227007</v>
      </c>
    </row>
    <row r="89" spans="1:31" x14ac:dyDescent="0.2">
      <c r="A89" s="26" t="s">
        <v>128</v>
      </c>
      <c r="C89" s="30" t="str">
        <f t="shared" ref="C89:AE89" si="24">C17</f>
        <v>NO</v>
      </c>
      <c r="D89" s="30" t="str">
        <f t="shared" si="24"/>
        <v>NO</v>
      </c>
      <c r="E89" s="30" t="str">
        <f t="shared" si="24"/>
        <v>NO</v>
      </c>
      <c r="F89" s="30" t="str">
        <f t="shared" si="24"/>
        <v>NO</v>
      </c>
      <c r="G89" s="30" t="str">
        <f t="shared" si="24"/>
        <v>NO</v>
      </c>
      <c r="H89" s="30" t="str">
        <f t="shared" si="24"/>
        <v>NO</v>
      </c>
      <c r="I89" s="30" t="str">
        <f t="shared" si="24"/>
        <v>NO</v>
      </c>
      <c r="J89" s="30" t="str">
        <f t="shared" si="24"/>
        <v>NO</v>
      </c>
      <c r="K89" s="30" t="str">
        <f t="shared" si="24"/>
        <v>NO</v>
      </c>
      <c r="L89" s="30" t="str">
        <f t="shared" si="24"/>
        <v>NO</v>
      </c>
      <c r="M89" s="30" t="str">
        <f t="shared" si="24"/>
        <v>NO</v>
      </c>
      <c r="N89" s="30" t="str">
        <f t="shared" si="24"/>
        <v>NO</v>
      </c>
      <c r="O89" s="30" t="str">
        <f t="shared" si="24"/>
        <v>NO</v>
      </c>
      <c r="P89" s="30" t="str">
        <f t="shared" si="24"/>
        <v>NO</v>
      </c>
      <c r="Q89" s="30" t="str">
        <f t="shared" si="24"/>
        <v>NO</v>
      </c>
      <c r="R89" s="30" t="str">
        <f t="shared" si="24"/>
        <v>NO</v>
      </c>
      <c r="S89" s="30" t="str">
        <f t="shared" si="24"/>
        <v>NO</v>
      </c>
      <c r="T89" s="30" t="str">
        <f t="shared" si="24"/>
        <v>NO</v>
      </c>
      <c r="U89" s="30" t="str">
        <f t="shared" si="24"/>
        <v>NO</v>
      </c>
      <c r="V89" s="30" t="str">
        <f t="shared" si="24"/>
        <v>NO</v>
      </c>
      <c r="W89" s="30" t="str">
        <f t="shared" si="24"/>
        <v>NO</v>
      </c>
      <c r="X89" s="30" t="str">
        <f t="shared" si="24"/>
        <v>NO</v>
      </c>
      <c r="Y89" s="30" t="str">
        <f t="shared" si="24"/>
        <v>NO</v>
      </c>
      <c r="Z89" s="30" t="str">
        <f t="shared" si="24"/>
        <v>NO</v>
      </c>
      <c r="AA89" s="30" t="str">
        <f t="shared" si="24"/>
        <v>NO</v>
      </c>
      <c r="AB89" s="30" t="str">
        <f t="shared" si="24"/>
        <v>NO</v>
      </c>
      <c r="AC89" s="30" t="str">
        <f t="shared" si="24"/>
        <v>NO</v>
      </c>
      <c r="AD89" s="30" t="str">
        <f t="shared" si="24"/>
        <v>NO</v>
      </c>
      <c r="AE89" s="30" t="str">
        <f t="shared" si="24"/>
        <v>NO</v>
      </c>
    </row>
    <row r="90" spans="1:31" x14ac:dyDescent="0.2">
      <c r="A90" s="26" t="s">
        <v>20</v>
      </c>
      <c r="C90" s="19" t="str">
        <f t="shared" ref="C90:AE90" si="25">C49</f>
        <v>NA</v>
      </c>
      <c r="D90" s="19" t="str">
        <f t="shared" si="25"/>
        <v>NA</v>
      </c>
      <c r="E90" s="19" t="str">
        <f t="shared" si="25"/>
        <v>NA</v>
      </c>
      <c r="F90" s="19" t="str">
        <f t="shared" si="25"/>
        <v>NA</v>
      </c>
      <c r="G90" s="19" t="str">
        <f t="shared" si="25"/>
        <v>NA</v>
      </c>
      <c r="H90" s="19" t="str">
        <f t="shared" si="25"/>
        <v>NA</v>
      </c>
      <c r="I90" s="19" t="str">
        <f t="shared" si="25"/>
        <v>NA</v>
      </c>
      <c r="J90" s="19" t="str">
        <f t="shared" si="25"/>
        <v>NA</v>
      </c>
      <c r="K90" s="19" t="str">
        <f t="shared" si="25"/>
        <v>NA</v>
      </c>
      <c r="L90" s="19" t="str">
        <f t="shared" si="25"/>
        <v>NA</v>
      </c>
      <c r="M90" s="19" t="str">
        <f t="shared" si="25"/>
        <v>NA</v>
      </c>
      <c r="N90" s="19" t="str">
        <f t="shared" si="25"/>
        <v>NA</v>
      </c>
      <c r="O90" s="19" t="str">
        <f t="shared" si="25"/>
        <v>NA</v>
      </c>
      <c r="P90" s="19" t="str">
        <f t="shared" si="25"/>
        <v>NA</v>
      </c>
      <c r="Q90" s="19" t="str">
        <f t="shared" si="25"/>
        <v>NA</v>
      </c>
      <c r="R90" s="19" t="str">
        <f t="shared" si="25"/>
        <v>NA</v>
      </c>
      <c r="S90" s="19" t="str">
        <f t="shared" si="25"/>
        <v>NA</v>
      </c>
      <c r="T90" s="19" t="str">
        <f t="shared" si="25"/>
        <v>NA</v>
      </c>
      <c r="U90" s="19" t="str">
        <f t="shared" si="25"/>
        <v>NA</v>
      </c>
      <c r="V90" s="19" t="str">
        <f t="shared" si="25"/>
        <v>NA</v>
      </c>
      <c r="W90" s="19" t="str">
        <f t="shared" si="25"/>
        <v>NA</v>
      </c>
      <c r="X90" s="19" t="str">
        <f t="shared" si="25"/>
        <v>NA</v>
      </c>
      <c r="Y90" s="19" t="str">
        <f t="shared" si="25"/>
        <v>NA</v>
      </c>
      <c r="Z90" s="19" t="str">
        <f t="shared" si="25"/>
        <v>NA</v>
      </c>
      <c r="AA90" s="19" t="str">
        <f t="shared" si="25"/>
        <v>NA</v>
      </c>
      <c r="AB90" s="19" t="str">
        <f t="shared" si="25"/>
        <v>NA</v>
      </c>
      <c r="AC90" s="19" t="str">
        <f t="shared" si="25"/>
        <v>NA</v>
      </c>
      <c r="AD90" s="19" t="str">
        <f t="shared" si="25"/>
        <v>NA</v>
      </c>
      <c r="AE90" s="19" t="str">
        <f t="shared" si="25"/>
        <v>NA</v>
      </c>
    </row>
    <row r="91" spans="1:31" x14ac:dyDescent="0.2">
      <c r="A91" s="26" t="s">
        <v>21</v>
      </c>
      <c r="C91" s="30" t="str">
        <f t="shared" ref="C91:AE91" si="26">C50</f>
        <v>NO</v>
      </c>
      <c r="D91" s="30" t="str">
        <f t="shared" si="26"/>
        <v>NO</v>
      </c>
      <c r="E91" s="30" t="str">
        <f t="shared" si="26"/>
        <v>NO</v>
      </c>
      <c r="F91" s="30" t="str">
        <f t="shared" si="26"/>
        <v>NO</v>
      </c>
      <c r="G91" s="30" t="str">
        <f t="shared" si="26"/>
        <v>NO</v>
      </c>
      <c r="H91" s="30" t="str">
        <f t="shared" si="26"/>
        <v>NO</v>
      </c>
      <c r="I91" s="30" t="str">
        <f t="shared" si="26"/>
        <v>NO</v>
      </c>
      <c r="J91" s="30" t="str">
        <f t="shared" si="26"/>
        <v>NO</v>
      </c>
      <c r="K91" s="30" t="str">
        <f t="shared" si="26"/>
        <v>NO</v>
      </c>
      <c r="L91" s="30" t="str">
        <f t="shared" si="26"/>
        <v>NO</v>
      </c>
      <c r="M91" s="30" t="str">
        <f t="shared" si="26"/>
        <v>NO</v>
      </c>
      <c r="N91" s="30" t="str">
        <f t="shared" si="26"/>
        <v>NO</v>
      </c>
      <c r="O91" s="30" t="str">
        <f t="shared" si="26"/>
        <v>NO</v>
      </c>
      <c r="P91" s="30" t="str">
        <f t="shared" si="26"/>
        <v>NO</v>
      </c>
      <c r="Q91" s="30" t="str">
        <f t="shared" si="26"/>
        <v>NO</v>
      </c>
      <c r="R91" s="30" t="str">
        <f t="shared" si="26"/>
        <v>NO</v>
      </c>
      <c r="S91" s="30" t="str">
        <f t="shared" si="26"/>
        <v>NO</v>
      </c>
      <c r="T91" s="30" t="str">
        <f t="shared" si="26"/>
        <v>NO</v>
      </c>
      <c r="U91" s="30" t="str">
        <f t="shared" si="26"/>
        <v>NO</v>
      </c>
      <c r="V91" s="30" t="str">
        <f t="shared" si="26"/>
        <v>NO</v>
      </c>
      <c r="W91" s="30" t="str">
        <f t="shared" si="26"/>
        <v>NO</v>
      </c>
      <c r="X91" s="30" t="str">
        <f t="shared" si="26"/>
        <v>NO</v>
      </c>
      <c r="Y91" s="30" t="str">
        <f t="shared" si="26"/>
        <v>NO</v>
      </c>
      <c r="Z91" s="30" t="str">
        <f t="shared" si="26"/>
        <v>NO</v>
      </c>
      <c r="AA91" s="30" t="str">
        <f t="shared" si="26"/>
        <v>NO</v>
      </c>
      <c r="AB91" s="30" t="str">
        <f t="shared" si="26"/>
        <v>NO</v>
      </c>
      <c r="AC91" s="30" t="str">
        <f t="shared" si="26"/>
        <v>NO</v>
      </c>
      <c r="AD91" s="30" t="str">
        <f t="shared" si="26"/>
        <v>NO</v>
      </c>
      <c r="AE91" s="30" t="str">
        <f t="shared" si="26"/>
        <v>NO</v>
      </c>
    </row>
    <row r="92" spans="1:31" x14ac:dyDescent="0.2">
      <c r="A92" s="26" t="s">
        <v>12</v>
      </c>
      <c r="C92" s="30" t="str">
        <f t="shared" ref="C92:AE92" si="27">C30</f>
        <v>NO</v>
      </c>
      <c r="D92" s="30" t="str">
        <f t="shared" si="27"/>
        <v>NO</v>
      </c>
      <c r="E92" s="30" t="str">
        <f t="shared" si="27"/>
        <v>NO</v>
      </c>
      <c r="F92" s="30" t="str">
        <f t="shared" si="27"/>
        <v>NO</v>
      </c>
      <c r="G92" s="30" t="str">
        <f t="shared" si="27"/>
        <v>NO</v>
      </c>
      <c r="H92" s="30" t="str">
        <f t="shared" si="27"/>
        <v>NO</v>
      </c>
      <c r="I92" s="30" t="str">
        <f t="shared" si="27"/>
        <v>NO</v>
      </c>
      <c r="J92" s="30" t="str">
        <f t="shared" si="27"/>
        <v>NO</v>
      </c>
      <c r="K92" s="30" t="str">
        <f t="shared" si="27"/>
        <v>NO</v>
      </c>
      <c r="L92" s="30" t="str">
        <f t="shared" si="27"/>
        <v>NO</v>
      </c>
      <c r="M92" s="30" t="str">
        <f t="shared" si="27"/>
        <v>NO</v>
      </c>
      <c r="N92" s="30" t="str">
        <f t="shared" si="27"/>
        <v>NO</v>
      </c>
      <c r="O92" s="30" t="str">
        <f t="shared" si="27"/>
        <v>NO</v>
      </c>
      <c r="P92" s="30" t="str">
        <f t="shared" si="27"/>
        <v>NO</v>
      </c>
      <c r="Q92" s="30" t="str">
        <f t="shared" si="27"/>
        <v>NO</v>
      </c>
      <c r="R92" s="30" t="str">
        <f t="shared" si="27"/>
        <v>NO</v>
      </c>
      <c r="S92" s="30" t="str">
        <f t="shared" si="27"/>
        <v>NO</v>
      </c>
      <c r="T92" s="30" t="str">
        <f t="shared" si="27"/>
        <v>NO</v>
      </c>
      <c r="U92" s="30" t="str">
        <f t="shared" si="27"/>
        <v>NO</v>
      </c>
      <c r="V92" s="30" t="str">
        <f t="shared" si="27"/>
        <v>NO</v>
      </c>
      <c r="W92" s="30" t="str">
        <f t="shared" si="27"/>
        <v>NO</v>
      </c>
      <c r="X92" s="30" t="str">
        <f t="shared" si="27"/>
        <v>NO</v>
      </c>
      <c r="Y92" s="30" t="str">
        <f t="shared" si="27"/>
        <v>NO</v>
      </c>
      <c r="Z92" s="30" t="str">
        <f t="shared" si="27"/>
        <v>NO</v>
      </c>
      <c r="AA92" s="30" t="str">
        <f t="shared" si="27"/>
        <v>NO</v>
      </c>
      <c r="AB92" s="30" t="str">
        <f t="shared" si="27"/>
        <v>NO</v>
      </c>
      <c r="AC92" s="30" t="str">
        <f t="shared" si="27"/>
        <v>NO</v>
      </c>
      <c r="AD92" s="30" t="str">
        <f t="shared" si="27"/>
        <v>NO</v>
      </c>
      <c r="AE92" s="30" t="str">
        <f t="shared" si="27"/>
        <v>NO</v>
      </c>
    </row>
    <row r="93" spans="1:31" x14ac:dyDescent="0.2">
      <c r="A93" s="26" t="s">
        <v>19</v>
      </c>
      <c r="C93" s="30" t="str">
        <f t="shared" ref="C93:AE93" si="28">C47</f>
        <v>NO</v>
      </c>
      <c r="D93" s="30" t="str">
        <f t="shared" si="28"/>
        <v>NO</v>
      </c>
      <c r="E93" s="30" t="str">
        <f t="shared" si="28"/>
        <v>NO</v>
      </c>
      <c r="F93" s="30" t="str">
        <f t="shared" si="28"/>
        <v>NO</v>
      </c>
      <c r="G93" s="30" t="str">
        <f t="shared" si="28"/>
        <v>NO</v>
      </c>
      <c r="H93" s="30" t="str">
        <f t="shared" si="28"/>
        <v>NO</v>
      </c>
      <c r="I93" s="30" t="str">
        <f t="shared" si="28"/>
        <v>NO</v>
      </c>
      <c r="J93" s="30" t="str">
        <f t="shared" si="28"/>
        <v>NO</v>
      </c>
      <c r="K93" s="30" t="str">
        <f t="shared" si="28"/>
        <v>NO</v>
      </c>
      <c r="L93" s="30" t="str">
        <f t="shared" si="28"/>
        <v>NO</v>
      </c>
      <c r="M93" s="30" t="str">
        <f t="shared" si="28"/>
        <v>NO</v>
      </c>
      <c r="N93" s="30" t="str">
        <f t="shared" si="28"/>
        <v>NO</v>
      </c>
      <c r="O93" s="30" t="str">
        <f t="shared" si="28"/>
        <v>NO</v>
      </c>
      <c r="P93" s="30" t="str">
        <f t="shared" si="28"/>
        <v>NO</v>
      </c>
      <c r="Q93" s="30" t="str">
        <f t="shared" si="28"/>
        <v>NO</v>
      </c>
      <c r="R93" s="30" t="str">
        <f t="shared" si="28"/>
        <v>NO</v>
      </c>
      <c r="S93" s="30" t="str">
        <f t="shared" si="28"/>
        <v>NO</v>
      </c>
      <c r="T93" s="30" t="str">
        <f t="shared" si="28"/>
        <v>NO</v>
      </c>
      <c r="U93" s="30" t="str">
        <f t="shared" si="28"/>
        <v>NO</v>
      </c>
      <c r="V93" s="30" t="str">
        <f t="shared" si="28"/>
        <v>NO</v>
      </c>
      <c r="W93" s="30" t="str">
        <f t="shared" si="28"/>
        <v>NO</v>
      </c>
      <c r="X93" s="30" t="str">
        <f t="shared" si="28"/>
        <v>NO</v>
      </c>
      <c r="Y93" s="30" t="str">
        <f t="shared" si="28"/>
        <v>NO</v>
      </c>
      <c r="Z93" s="30" t="str">
        <f t="shared" si="28"/>
        <v>NO</v>
      </c>
      <c r="AA93" s="30" t="str">
        <f t="shared" si="28"/>
        <v>NO</v>
      </c>
      <c r="AB93" s="30" t="str">
        <f t="shared" si="28"/>
        <v>NO</v>
      </c>
      <c r="AC93" s="30" t="str">
        <f t="shared" si="28"/>
        <v>NO</v>
      </c>
      <c r="AD93" s="30" t="str">
        <f t="shared" si="28"/>
        <v>NO</v>
      </c>
      <c r="AE93" s="30" t="str">
        <f t="shared" si="28"/>
        <v>NO</v>
      </c>
    </row>
    <row r="94" spans="1:31" x14ac:dyDescent="0.2">
      <c r="A94" s="26" t="s">
        <v>3</v>
      </c>
      <c r="B94" s="19"/>
      <c r="C94" s="30" t="str">
        <f>+C13</f>
        <v>NO,NE</v>
      </c>
      <c r="D94" s="30" t="str">
        <f t="shared" ref="D94:AE94" si="29">+D13</f>
        <v>NO,NE</v>
      </c>
      <c r="E94" s="30" t="str">
        <f t="shared" si="29"/>
        <v>NO,NE</v>
      </c>
      <c r="F94" s="30" t="str">
        <f t="shared" si="29"/>
        <v>NO,NE</v>
      </c>
      <c r="G94" s="30" t="str">
        <f t="shared" si="29"/>
        <v>NO,NE</v>
      </c>
      <c r="H94" s="30" t="str">
        <f t="shared" si="29"/>
        <v>NO,NE</v>
      </c>
      <c r="I94" s="30" t="str">
        <f t="shared" si="29"/>
        <v>NO,NE</v>
      </c>
      <c r="J94" s="30" t="str">
        <f t="shared" si="29"/>
        <v>NO,NE</v>
      </c>
      <c r="K94" s="30" t="str">
        <f t="shared" si="29"/>
        <v>NO,NE</v>
      </c>
      <c r="L94" s="30" t="str">
        <f t="shared" si="29"/>
        <v>NO,NE</v>
      </c>
      <c r="M94" s="30" t="str">
        <f t="shared" si="29"/>
        <v>NO,NE</v>
      </c>
      <c r="N94" s="30" t="str">
        <f t="shared" si="29"/>
        <v>NO,NE</v>
      </c>
      <c r="O94" s="30" t="str">
        <f t="shared" si="29"/>
        <v>NO,NE</v>
      </c>
      <c r="P94" s="30" t="str">
        <f t="shared" si="29"/>
        <v>NO,NE</v>
      </c>
      <c r="Q94" s="30" t="str">
        <f t="shared" si="29"/>
        <v>NO,NE</v>
      </c>
      <c r="R94" s="30" t="str">
        <f t="shared" si="29"/>
        <v>NO,NE</v>
      </c>
      <c r="S94" s="30" t="str">
        <f t="shared" si="29"/>
        <v>NO,NE</v>
      </c>
      <c r="T94" s="30" t="str">
        <f t="shared" si="29"/>
        <v>NO,NE</v>
      </c>
      <c r="U94" s="30" t="str">
        <f t="shared" si="29"/>
        <v>NO,NE</v>
      </c>
      <c r="V94" s="30" t="str">
        <f t="shared" si="29"/>
        <v>NO,NE</v>
      </c>
      <c r="W94" s="30" t="str">
        <f t="shared" si="29"/>
        <v>NO,NE</v>
      </c>
      <c r="X94" s="30" t="str">
        <f t="shared" si="29"/>
        <v>NO,NE</v>
      </c>
      <c r="Y94" s="30" t="str">
        <f t="shared" si="29"/>
        <v>NO,NE</v>
      </c>
      <c r="Z94" s="30" t="str">
        <f t="shared" si="29"/>
        <v>NO,NE</v>
      </c>
      <c r="AA94" s="30" t="str">
        <f t="shared" si="29"/>
        <v>NO,NE</v>
      </c>
      <c r="AB94" s="30" t="str">
        <f t="shared" si="29"/>
        <v>NO,NE</v>
      </c>
      <c r="AC94" s="30" t="str">
        <f t="shared" si="29"/>
        <v>NO,NE</v>
      </c>
      <c r="AD94" s="30" t="str">
        <f t="shared" si="29"/>
        <v>NO,NE</v>
      </c>
      <c r="AE94" s="30" t="str">
        <f t="shared" si="29"/>
        <v>NO,NE</v>
      </c>
    </row>
    <row r="95" spans="1:31" x14ac:dyDescent="0.2">
      <c r="A95" s="26" t="s">
        <v>10</v>
      </c>
      <c r="C95" s="30">
        <f t="shared" ref="C95:AE95" si="30">C28</f>
        <v>4239.6906900000004</v>
      </c>
      <c r="D95" s="30">
        <f t="shared" si="30"/>
        <v>4239.0301781594299</v>
      </c>
      <c r="E95" s="30">
        <f t="shared" si="30"/>
        <v>4243.85915253453</v>
      </c>
      <c r="F95" s="30">
        <f t="shared" si="30"/>
        <v>4248.6241851328796</v>
      </c>
      <c r="G95" s="30">
        <f t="shared" si="30"/>
        <v>4253.3278774028304</v>
      </c>
      <c r="H95" s="30">
        <f t="shared" si="30"/>
        <v>4257.9850833356004</v>
      </c>
      <c r="I95" s="30">
        <f t="shared" si="30"/>
        <v>4262.5886654895603</v>
      </c>
      <c r="J95" s="30">
        <f t="shared" si="30"/>
        <v>4267.1472143451001</v>
      </c>
      <c r="K95" s="30">
        <f t="shared" si="30"/>
        <v>4271.6634366932103</v>
      </c>
      <c r="L95" s="30">
        <f t="shared" si="30"/>
        <v>4276.1393329433004</v>
      </c>
      <c r="M95" s="30">
        <f t="shared" si="30"/>
        <v>4280.5767100000003</v>
      </c>
      <c r="N95" s="30">
        <f t="shared" si="30"/>
        <v>4270.5393474136799</v>
      </c>
      <c r="O95" s="30">
        <f t="shared" si="30"/>
        <v>4275.44749740304</v>
      </c>
      <c r="P95" s="30">
        <f t="shared" si="30"/>
        <v>4280.0568322691297</v>
      </c>
      <c r="Q95" s="30">
        <f t="shared" si="30"/>
        <v>4284.3802959819504</v>
      </c>
      <c r="R95" s="30">
        <f t="shared" si="30"/>
        <v>4288.4359999999997</v>
      </c>
      <c r="S95" s="30">
        <f t="shared" si="30"/>
        <v>4285.6537601016798</v>
      </c>
      <c r="T95" s="30">
        <f t="shared" si="30"/>
        <v>4290.2671151311497</v>
      </c>
      <c r="U95" s="30">
        <f t="shared" si="30"/>
        <v>4294.6376600000003</v>
      </c>
      <c r="V95" s="30">
        <f t="shared" si="30"/>
        <v>4292.8461961881003</v>
      </c>
      <c r="W95" s="30">
        <f t="shared" si="30"/>
        <v>4297.53700696736</v>
      </c>
      <c r="X95" s="30">
        <f t="shared" si="30"/>
        <v>4302.1120144633996</v>
      </c>
      <c r="Y95" s="30">
        <f t="shared" si="30"/>
        <v>4306.5395500000004</v>
      </c>
      <c r="Z95" s="30">
        <f t="shared" si="30"/>
        <v>4304.0792242138896</v>
      </c>
      <c r="AA95" s="30">
        <f t="shared" si="30"/>
        <v>4308.8319625383001</v>
      </c>
      <c r="AB95" s="30">
        <f t="shared" si="30"/>
        <v>4313.4013350850801</v>
      </c>
      <c r="AC95" s="30">
        <f t="shared" si="30"/>
        <v>4317.8030699999999</v>
      </c>
      <c r="AD95" s="30">
        <f t="shared" si="30"/>
        <v>4317.3567564013401</v>
      </c>
      <c r="AE95" s="30">
        <f t="shared" si="30"/>
        <v>4321.8919999999998</v>
      </c>
    </row>
    <row r="96" spans="1:31" ht="12" thickBot="1" x14ac:dyDescent="0.25">
      <c r="A96" s="26" t="s">
        <v>0</v>
      </c>
      <c r="C96" s="30">
        <f t="shared" ref="C96:AE96" si="31">C10</f>
        <v>-699.2215482953842</v>
      </c>
      <c r="D96" s="30">
        <f t="shared" si="31"/>
        <v>-698.3552932284465</v>
      </c>
      <c r="E96" s="30">
        <f t="shared" si="31"/>
        <v>-697.48903816150869</v>
      </c>
      <c r="F96" s="30">
        <f t="shared" si="31"/>
        <v>-696.6227830945711</v>
      </c>
      <c r="G96" s="30">
        <f t="shared" si="31"/>
        <v>-697.63664902444134</v>
      </c>
      <c r="H96" s="30">
        <f t="shared" si="31"/>
        <v>-697.36201125822777</v>
      </c>
      <c r="I96" s="30">
        <f t="shared" si="31"/>
        <v>-698.41421984566216</v>
      </c>
      <c r="J96" s="30">
        <f t="shared" si="31"/>
        <v>-699.56303549089807</v>
      </c>
      <c r="K96" s="30">
        <f t="shared" si="31"/>
        <v>-700.78313937172288</v>
      </c>
      <c r="L96" s="30">
        <f t="shared" si="31"/>
        <v>-701.10683841966807</v>
      </c>
      <c r="M96" s="30">
        <f t="shared" si="31"/>
        <v>-701.46022880935016</v>
      </c>
      <c r="N96" s="30">
        <f t="shared" si="31"/>
        <v>-701.83714491126909</v>
      </c>
      <c r="O96" s="30">
        <f t="shared" si="31"/>
        <v>-703.35004287620359</v>
      </c>
      <c r="P96" s="30">
        <f t="shared" si="31"/>
        <v>-704.6855820766483</v>
      </c>
      <c r="Q96" s="30">
        <f t="shared" si="31"/>
        <v>-705.58918272543337</v>
      </c>
      <c r="R96" s="30">
        <f t="shared" si="31"/>
        <v>-706.39589109451731</v>
      </c>
      <c r="S96" s="30">
        <f t="shared" si="31"/>
        <v>-707.12089035195834</v>
      </c>
      <c r="T96" s="30">
        <f t="shared" si="31"/>
        <v>-707.77634884090321</v>
      </c>
      <c r="U96" s="30">
        <f t="shared" si="31"/>
        <v>-708.37213298359518</v>
      </c>
      <c r="V96" s="30">
        <f t="shared" si="31"/>
        <v>-708.43900699412472</v>
      </c>
      <c r="W96" s="30">
        <f t="shared" si="31"/>
        <v>-708.70726909772134</v>
      </c>
      <c r="X96" s="30">
        <f t="shared" si="31"/>
        <v>-708.97553120131784</v>
      </c>
      <c r="Y96" s="30">
        <f t="shared" si="31"/>
        <v>-709.24379330491456</v>
      </c>
      <c r="Z96" s="30">
        <f t="shared" si="31"/>
        <v>-709.51205540851106</v>
      </c>
      <c r="AA96" s="30">
        <f t="shared" si="31"/>
        <v>-709.78031751210767</v>
      </c>
      <c r="AB96" s="30">
        <f t="shared" si="31"/>
        <v>-710.64587153480261</v>
      </c>
      <c r="AC96" s="30">
        <f t="shared" si="31"/>
        <v>-711.51142555749755</v>
      </c>
      <c r="AD96" s="30">
        <f t="shared" si="31"/>
        <v>-712.37697958019248</v>
      </c>
      <c r="AE96" s="30">
        <f t="shared" si="31"/>
        <v>-713.24253360288731</v>
      </c>
    </row>
    <row r="97" spans="1:31" ht="12" thickBot="1" x14ac:dyDescent="0.25">
      <c r="A97" s="41" t="s">
        <v>175</v>
      </c>
      <c r="C97" s="43">
        <f>-SUM(C88:C96)/1000*(44/12)</f>
        <v>-14.501428735902172</v>
      </c>
      <c r="D97" s="43">
        <f t="shared" ref="D97:AE97" si="32">-SUM(D88:D96)/1000*(44/12)</f>
        <v>-14.48048998381455</v>
      </c>
      <c r="E97" s="43">
        <f t="shared" si="32"/>
        <v>-14.525060753458897</v>
      </c>
      <c r="F97" s="43">
        <f t="shared" si="32"/>
        <v>-14.434276678459238</v>
      </c>
      <c r="G97" s="43">
        <f t="shared" si="32"/>
        <v>-14.474836950934968</v>
      </c>
      <c r="H97" s="43">
        <f t="shared" si="32"/>
        <v>-14.515192272777099</v>
      </c>
      <c r="I97" s="43">
        <f t="shared" si="32"/>
        <v>-14.55026909274547</v>
      </c>
      <c r="J97" s="43">
        <f t="shared" si="32"/>
        <v>-14.71119592960555</v>
      </c>
      <c r="K97" s="43">
        <f t="shared" si="32"/>
        <v>-15.049557006633634</v>
      </c>
      <c r="L97" s="43">
        <f t="shared" si="32"/>
        <v>-15.079756767876558</v>
      </c>
      <c r="M97" s="43">
        <f t="shared" si="32"/>
        <v>-15.225601933237799</v>
      </c>
      <c r="N97" s="43">
        <f t="shared" si="32"/>
        <v>-15.354448462741079</v>
      </c>
      <c r="O97" s="43">
        <f t="shared" si="32"/>
        <v>-15.543753234276714</v>
      </c>
      <c r="P97" s="43">
        <f t="shared" si="32"/>
        <v>-15.883132095810257</v>
      </c>
      <c r="Q97" s="43">
        <f t="shared" si="32"/>
        <v>-16.068958454605191</v>
      </c>
      <c r="R97" s="43">
        <f t="shared" si="32"/>
        <v>-16.325034244747986</v>
      </c>
      <c r="S97" s="43">
        <f t="shared" si="32"/>
        <v>-16.466348865099739</v>
      </c>
      <c r="T97" s="43">
        <f t="shared" si="32"/>
        <v>-16.497427793650271</v>
      </c>
      <c r="U97" s="43">
        <f t="shared" si="32"/>
        <v>-16.683309038095416</v>
      </c>
      <c r="V97" s="43">
        <f t="shared" si="32"/>
        <v>-16.455948939893723</v>
      </c>
      <c r="W97" s="43">
        <f t="shared" si="32"/>
        <v>-16.751899620159303</v>
      </c>
      <c r="X97" s="43">
        <f t="shared" si="32"/>
        <v>-16.633566767166169</v>
      </c>
      <c r="Y97" s="43">
        <f t="shared" si="32"/>
        <v>-16.783536844251891</v>
      </c>
      <c r="Z97" s="43">
        <f t="shared" si="32"/>
        <v>-16.82623220152313</v>
      </c>
      <c r="AA97" s="43">
        <f t="shared" si="32"/>
        <v>-16.874487476657677</v>
      </c>
      <c r="AB97" s="43">
        <f t="shared" si="32"/>
        <v>-16.889340551443851</v>
      </c>
      <c r="AC97" s="43">
        <f t="shared" si="32"/>
        <v>-16.691279680195045</v>
      </c>
      <c r="AD97" s="43">
        <f t="shared" si="32"/>
        <v>-16.332834383603828</v>
      </c>
      <c r="AE97" s="43">
        <f t="shared" si="32"/>
        <v>-16.283167224351068</v>
      </c>
    </row>
    <row r="101" spans="1:31" ht="12" thickBot="1" x14ac:dyDescent="0.25">
      <c r="A101" t="s">
        <v>182</v>
      </c>
    </row>
    <row r="102" spans="1:31" x14ac:dyDescent="0.2">
      <c r="A102" s="76" t="s">
        <v>230</v>
      </c>
      <c r="C102" s="3">
        <f t="shared" ref="C102:AE102" si="33">(C70+C77+C86+C97)</f>
        <v>-38.760854928412847</v>
      </c>
      <c r="D102" s="3">
        <f t="shared" si="33"/>
        <v>-38.14060668151231</v>
      </c>
      <c r="E102" s="3">
        <f t="shared" si="33"/>
        <v>-38.078550928997416</v>
      </c>
      <c r="F102" s="3">
        <f t="shared" si="33"/>
        <v>-38.072528757825516</v>
      </c>
      <c r="G102" s="3">
        <f t="shared" si="33"/>
        <v>-38.749527915943695</v>
      </c>
      <c r="H102" s="3">
        <f t="shared" si="33"/>
        <v>-39.474977489390994</v>
      </c>
      <c r="I102" s="3">
        <f t="shared" si="33"/>
        <v>-40.219602760967639</v>
      </c>
      <c r="J102" s="3">
        <f t="shared" si="33"/>
        <v>-40.17288976590379</v>
      </c>
      <c r="K102" s="3">
        <f t="shared" si="33"/>
        <v>-40.230408051978003</v>
      </c>
      <c r="L102" s="3">
        <f t="shared" si="33"/>
        <v>-40.167407532740498</v>
      </c>
      <c r="M102" s="3">
        <f t="shared" si="33"/>
        <v>-39.692946743707502</v>
      </c>
      <c r="N102" s="3">
        <f t="shared" si="33"/>
        <v>-38.847232459806939</v>
      </c>
      <c r="O102" s="3">
        <f t="shared" si="33"/>
        <v>-38.353621508291269</v>
      </c>
      <c r="P102" s="3">
        <f t="shared" si="33"/>
        <v>-39.049758828682833</v>
      </c>
      <c r="Q102" s="3">
        <f t="shared" si="33"/>
        <v>-39.61265830918493</v>
      </c>
      <c r="R102" s="3">
        <f t="shared" si="33"/>
        <v>-39.198977543269621</v>
      </c>
      <c r="S102" s="3">
        <f t="shared" si="33"/>
        <v>-38.794217687946684</v>
      </c>
      <c r="T102" s="3">
        <f t="shared" si="33"/>
        <v>-37.587946409857167</v>
      </c>
      <c r="U102" s="3">
        <f t="shared" si="33"/>
        <v>-38.087939836582265</v>
      </c>
      <c r="V102" s="3">
        <f t="shared" si="33"/>
        <v>-38.365927403835656</v>
      </c>
      <c r="W102" s="3">
        <f t="shared" si="33"/>
        <v>-38.547908361210723</v>
      </c>
      <c r="X102" s="3">
        <f t="shared" si="33"/>
        <v>-38.796782140336049</v>
      </c>
      <c r="Y102" s="3">
        <f t="shared" si="33"/>
        <v>-40.117215016217948</v>
      </c>
      <c r="Z102" s="3">
        <f t="shared" si="33"/>
        <v>-40.867414702647281</v>
      </c>
      <c r="AA102" s="3">
        <f t="shared" si="33"/>
        <v>-42.07299441833004</v>
      </c>
      <c r="AB102" s="3">
        <f t="shared" si="33"/>
        <v>-42.40917778703205</v>
      </c>
      <c r="AC102" s="3">
        <f t="shared" si="33"/>
        <v>-42.299569388671301</v>
      </c>
      <c r="AD102" s="3">
        <f t="shared" si="33"/>
        <v>-42.230104071743966</v>
      </c>
      <c r="AE102" s="3">
        <f t="shared" si="33"/>
        <v>-42.573146642472281</v>
      </c>
    </row>
    <row r="103" spans="1:31" ht="12" thickBot="1" x14ac:dyDescent="0.25">
      <c r="A103" s="80" t="s">
        <v>184</v>
      </c>
      <c r="C103" s="3">
        <f>-C23</f>
        <v>-38.76085492841284</v>
      </c>
      <c r="D103" s="3">
        <f t="shared" ref="D103:AE103" si="34">-D23</f>
        <v>-38.140606681512317</v>
      </c>
      <c r="E103" s="3">
        <f t="shared" si="34"/>
        <v>-38.078550928997423</v>
      </c>
      <c r="F103" s="3">
        <f t="shared" si="34"/>
        <v>-38.072528757825509</v>
      </c>
      <c r="G103" s="3">
        <f t="shared" si="34"/>
        <v>-38.749527915943695</v>
      </c>
      <c r="H103" s="3">
        <f t="shared" si="34"/>
        <v>-39.474977489390994</v>
      </c>
      <c r="I103" s="3">
        <f t="shared" si="34"/>
        <v>-40.219602760967639</v>
      </c>
      <c r="J103" s="3">
        <f t="shared" si="34"/>
        <v>-40.172889765903797</v>
      </c>
      <c r="K103" s="3">
        <f t="shared" si="34"/>
        <v>-40.230408051978003</v>
      </c>
      <c r="L103" s="3">
        <f t="shared" si="34"/>
        <v>-40.167407532740498</v>
      </c>
      <c r="M103" s="3">
        <f t="shared" si="34"/>
        <v>-39.692946743707495</v>
      </c>
      <c r="N103" s="3">
        <f t="shared" si="34"/>
        <v>-38.847232459806946</v>
      </c>
      <c r="O103" s="3">
        <f t="shared" si="34"/>
        <v>-38.353621508291276</v>
      </c>
      <c r="P103" s="3">
        <f t="shared" si="34"/>
        <v>-39.049758828682833</v>
      </c>
      <c r="Q103" s="3">
        <f t="shared" si="34"/>
        <v>-39.612658309184923</v>
      </c>
      <c r="R103" s="3">
        <f t="shared" si="34"/>
        <v>-39.198977543269628</v>
      </c>
      <c r="S103" s="3">
        <f t="shared" si="34"/>
        <v>-38.794217687946684</v>
      </c>
      <c r="T103" s="3">
        <f t="shared" si="34"/>
        <v>-37.58794640985716</v>
      </c>
      <c r="U103" s="3">
        <f t="shared" si="34"/>
        <v>-38.087939836582258</v>
      </c>
      <c r="V103" s="3">
        <f t="shared" si="34"/>
        <v>-38.365927403835663</v>
      </c>
      <c r="W103" s="3">
        <f t="shared" si="34"/>
        <v>-38.547908361210723</v>
      </c>
      <c r="X103" s="3">
        <f t="shared" si="34"/>
        <v>-38.796782140336049</v>
      </c>
      <c r="Y103" s="3">
        <f t="shared" si="34"/>
        <v>-40.117215016217941</v>
      </c>
      <c r="Z103" s="3">
        <f t="shared" si="34"/>
        <v>-40.867414702647295</v>
      </c>
      <c r="AA103" s="3">
        <f t="shared" si="34"/>
        <v>-42.072994418330047</v>
      </c>
      <c r="AB103" s="3">
        <f t="shared" si="34"/>
        <v>-42.409177787032057</v>
      </c>
      <c r="AC103" s="3">
        <f t="shared" si="34"/>
        <v>-42.299569388671301</v>
      </c>
      <c r="AD103" s="3">
        <f t="shared" si="34"/>
        <v>-42.230104071743966</v>
      </c>
      <c r="AE103" s="3">
        <f t="shared" si="34"/>
        <v>-42.573146642472281</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1"/>
  <sheetViews>
    <sheetView topLeftCell="C68" zoomScale="55" zoomScaleNormal="55" workbookViewId="0">
      <selection activeCell="Q123" sqref="Q123"/>
    </sheetView>
  </sheetViews>
  <sheetFormatPr baseColWidth="10" defaultColWidth="8.69921875" defaultRowHeight="11.4" x14ac:dyDescent="0.2"/>
  <cols>
    <col min="1" max="1" width="76.8984375" bestFit="1" customWidth="1"/>
    <col min="2" max="31" width="12.19921875" customWidth="1"/>
  </cols>
  <sheetData>
    <row r="1" spans="1:31" ht="14.4" x14ac:dyDescent="0.3">
      <c r="A1" s="2" t="s">
        <v>30</v>
      </c>
    </row>
    <row r="3" spans="1:31" x14ac:dyDescent="0.2">
      <c r="A3" t="s">
        <v>31</v>
      </c>
    </row>
    <row r="4" spans="1:31" x14ac:dyDescent="0.2">
      <c r="A4" t="s">
        <v>32</v>
      </c>
      <c r="B4" t="s">
        <v>33</v>
      </c>
    </row>
    <row r="5" spans="1:31" x14ac:dyDescent="0.2">
      <c r="A5" t="s">
        <v>34</v>
      </c>
      <c r="B5" t="s">
        <v>35</v>
      </c>
    </row>
    <row r="6" spans="1:31" x14ac:dyDescent="0.2">
      <c r="A6" t="s">
        <v>36</v>
      </c>
      <c r="B6" t="s">
        <v>37</v>
      </c>
    </row>
    <row r="8" spans="1:31" s="2" customFormat="1" ht="14.4" x14ac:dyDescent="0.3">
      <c r="A8" s="2" t="s">
        <v>38</v>
      </c>
      <c r="B8" s="2" t="s">
        <v>39</v>
      </c>
      <c r="C8" s="2" t="s">
        <v>40</v>
      </c>
      <c r="D8" s="2" t="s">
        <v>41</v>
      </c>
      <c r="E8" s="2" t="s">
        <v>42</v>
      </c>
      <c r="F8" s="2" t="s">
        <v>43</v>
      </c>
      <c r="G8" s="2" t="s">
        <v>44</v>
      </c>
      <c r="H8" s="2" t="s">
        <v>45</v>
      </c>
      <c r="I8" s="2" t="s">
        <v>46</v>
      </c>
      <c r="J8" s="2" t="s">
        <v>47</v>
      </c>
      <c r="K8" s="2" t="s">
        <v>48</v>
      </c>
      <c r="L8" s="2" t="s">
        <v>49</v>
      </c>
      <c r="M8" s="2" t="s">
        <v>50</v>
      </c>
      <c r="N8" s="2" t="s">
        <v>51</v>
      </c>
      <c r="O8" s="2" t="s">
        <v>52</v>
      </c>
      <c r="P8" s="2" t="s">
        <v>53</v>
      </c>
      <c r="Q8" s="2" t="s">
        <v>54</v>
      </c>
      <c r="R8" s="2" t="s">
        <v>55</v>
      </c>
      <c r="S8" s="2" t="s">
        <v>56</v>
      </c>
      <c r="T8" s="2" t="s">
        <v>57</v>
      </c>
      <c r="U8" s="2" t="s">
        <v>58</v>
      </c>
      <c r="V8" s="2" t="s">
        <v>59</v>
      </c>
      <c r="W8" s="2" t="s">
        <v>60</v>
      </c>
      <c r="X8" s="2" t="s">
        <v>61</v>
      </c>
      <c r="Y8" s="2" t="s">
        <v>62</v>
      </c>
      <c r="Z8" s="2" t="s">
        <v>63</v>
      </c>
      <c r="AA8" s="2" t="s">
        <v>64</v>
      </c>
      <c r="AB8" s="2" t="s">
        <v>65</v>
      </c>
      <c r="AC8" s="2" t="s">
        <v>66</v>
      </c>
      <c r="AD8" s="2" t="s">
        <v>67</v>
      </c>
      <c r="AE8" s="2" t="s">
        <v>68</v>
      </c>
    </row>
    <row r="9" spans="1:31" hidden="1" x14ac:dyDescent="0.2">
      <c r="A9" t="s">
        <v>69</v>
      </c>
      <c r="B9" s="3">
        <v>-4906.58807365351</v>
      </c>
      <c r="C9" s="3">
        <v>-4906.58807365351</v>
      </c>
      <c r="D9" s="3">
        <v>-3698.0210015066632</v>
      </c>
      <c r="E9" s="3">
        <v>-1728.8234609590875</v>
      </c>
      <c r="F9" s="3">
        <v>-1862.3512159665945</v>
      </c>
      <c r="G9" s="3">
        <v>-1301.1866377453475</v>
      </c>
      <c r="H9" s="3">
        <v>679.48910721013863</v>
      </c>
      <c r="I9" s="3">
        <v>579.04869567483524</v>
      </c>
      <c r="J9" s="3">
        <v>317.57506265996102</v>
      </c>
      <c r="K9" s="3">
        <v>2187.2745830845565</v>
      </c>
      <c r="L9" s="3">
        <v>2330.5023166232977</v>
      </c>
      <c r="M9" s="3">
        <v>2084.8311857202953</v>
      </c>
      <c r="N9" s="3">
        <v>1537.3244988390816</v>
      </c>
      <c r="O9" s="3">
        <v>1882.1772294919963</v>
      </c>
      <c r="P9" s="3">
        <v>832.33570725322704</v>
      </c>
      <c r="Q9" s="3">
        <v>1079.9754417359538</v>
      </c>
      <c r="R9" s="3">
        <v>-744.63635934889282</v>
      </c>
      <c r="S9" s="3">
        <v>-109.14190084098367</v>
      </c>
      <c r="T9" s="3">
        <v>-885.61217613091492</v>
      </c>
      <c r="U9" s="3">
        <v>-1014.8527292708667</v>
      </c>
      <c r="V9" s="3">
        <v>-1774.6221832280917</v>
      </c>
      <c r="W9" s="3">
        <v>-270.6438649414153</v>
      </c>
      <c r="X9" s="3">
        <v>-597.81051488229957</v>
      </c>
      <c r="Y9" s="3">
        <v>-848.67879250876149</v>
      </c>
      <c r="Z9" s="3">
        <v>-320.33743235478937</v>
      </c>
      <c r="AA9" s="3">
        <v>-635.79542044954746</v>
      </c>
      <c r="AB9" s="3">
        <v>180.11634282673046</v>
      </c>
      <c r="AC9" s="3">
        <v>996.55474143457457</v>
      </c>
      <c r="AD9" s="3">
        <v>1046.4063485940198</v>
      </c>
      <c r="AE9" s="3">
        <v>977.10580798386002</v>
      </c>
    </row>
    <row r="10" spans="1:31" x14ac:dyDescent="0.2">
      <c r="A10" t="s">
        <v>70</v>
      </c>
      <c r="B10" s="3">
        <v>0.11962880497816999</v>
      </c>
      <c r="C10" s="3">
        <v>0.11962880497816999</v>
      </c>
      <c r="D10" s="3">
        <v>0.11913108698638999</v>
      </c>
      <c r="E10" s="3">
        <v>0.11859413647517</v>
      </c>
      <c r="F10" s="3">
        <v>0.11829361842512</v>
      </c>
      <c r="G10" s="3">
        <v>0.11800223770033</v>
      </c>
      <c r="H10" s="3">
        <v>10.377047949402421</v>
      </c>
      <c r="I10" s="3">
        <v>19.30569597804465</v>
      </c>
      <c r="J10" s="3">
        <v>27.73221966662922</v>
      </c>
      <c r="K10" s="3">
        <v>36.602694197478129</v>
      </c>
      <c r="L10" s="3">
        <v>45.586634271351102</v>
      </c>
      <c r="M10" s="3">
        <v>54.233927144505877</v>
      </c>
      <c r="N10" s="3">
        <v>75.853763135871006</v>
      </c>
      <c r="O10" s="3">
        <v>86.309096294529439</v>
      </c>
      <c r="P10" s="3">
        <v>86.365152544426365</v>
      </c>
      <c r="Q10" s="3">
        <v>87.907000360714903</v>
      </c>
      <c r="R10" s="3">
        <v>86.367351107481269</v>
      </c>
      <c r="S10" s="3">
        <v>82.963434076440208</v>
      </c>
      <c r="T10" s="3">
        <v>87.538126861383972</v>
      </c>
      <c r="U10" s="3">
        <v>85.557751770538175</v>
      </c>
      <c r="V10" s="3">
        <v>84.208116781401969</v>
      </c>
      <c r="W10" s="3">
        <v>83.875465018251205</v>
      </c>
      <c r="X10" s="3">
        <v>82.85470881559192</v>
      </c>
      <c r="Y10" s="3">
        <v>81.953933415788782</v>
      </c>
      <c r="Z10" s="3">
        <v>80.396848441406917</v>
      </c>
      <c r="AA10" s="3">
        <v>77.317247974864344</v>
      </c>
      <c r="AB10" s="3">
        <v>62.203360699603188</v>
      </c>
      <c r="AC10" s="3">
        <v>54.296773978800232</v>
      </c>
      <c r="AD10" s="3">
        <v>46.192263304600353</v>
      </c>
      <c r="AE10" s="3">
        <v>37.387746116954652</v>
      </c>
    </row>
    <row r="11" spans="1:31" x14ac:dyDescent="0.2">
      <c r="A11" t="s">
        <v>71</v>
      </c>
      <c r="B11" t="s">
        <v>72</v>
      </c>
      <c r="C11" t="s">
        <v>72</v>
      </c>
      <c r="D11" t="s">
        <v>72</v>
      </c>
      <c r="E11" t="s">
        <v>72</v>
      </c>
      <c r="F11" t="s">
        <v>72</v>
      </c>
      <c r="G11" t="s">
        <v>72</v>
      </c>
      <c r="H11" t="s">
        <v>72</v>
      </c>
      <c r="I11" t="s">
        <v>72</v>
      </c>
      <c r="J11" t="s">
        <v>72</v>
      </c>
      <c r="K11" t="s">
        <v>72</v>
      </c>
      <c r="L11" t="s">
        <v>72</v>
      </c>
      <c r="M11" t="s">
        <v>72</v>
      </c>
      <c r="N11" t="s">
        <v>72</v>
      </c>
      <c r="O11" t="s">
        <v>72</v>
      </c>
      <c r="P11" t="s">
        <v>72</v>
      </c>
      <c r="Q11" t="s">
        <v>72</v>
      </c>
      <c r="R11" t="s">
        <v>72</v>
      </c>
      <c r="S11" t="s">
        <v>72</v>
      </c>
      <c r="T11" t="s">
        <v>72</v>
      </c>
      <c r="U11" t="s">
        <v>72</v>
      </c>
      <c r="V11" t="s">
        <v>72</v>
      </c>
      <c r="W11" t="s">
        <v>72</v>
      </c>
      <c r="X11" t="s">
        <v>72</v>
      </c>
      <c r="Y11" t="s">
        <v>72</v>
      </c>
      <c r="Z11" t="s">
        <v>72</v>
      </c>
      <c r="AA11" t="s">
        <v>72</v>
      </c>
      <c r="AB11" t="s">
        <v>72</v>
      </c>
      <c r="AC11" t="s">
        <v>72</v>
      </c>
      <c r="AD11" t="s">
        <v>72</v>
      </c>
      <c r="AE11" t="s">
        <v>72</v>
      </c>
    </row>
    <row r="12" spans="1:31" x14ac:dyDescent="0.2">
      <c r="A12" t="s">
        <v>73</v>
      </c>
      <c r="B12" s="3">
        <v>-39.068290784805477</v>
      </c>
      <c r="C12" s="3">
        <v>-39.068290784805477</v>
      </c>
      <c r="D12" s="3">
        <v>-38.885778918065199</v>
      </c>
      <c r="E12" s="3">
        <v>-38.703267051324907</v>
      </c>
      <c r="F12" s="3">
        <v>-38.52075518458463</v>
      </c>
      <c r="G12" s="3">
        <v>-38.338243317844338</v>
      </c>
      <c r="H12" s="3">
        <v>-38.15573145110406</v>
      </c>
      <c r="I12" s="3">
        <v>-37.973219584363768</v>
      </c>
      <c r="J12" s="3">
        <v>-37.790707717623476</v>
      </c>
      <c r="K12" s="3">
        <v>-37.608195850883199</v>
      </c>
      <c r="L12" s="3">
        <v>-37.425683984142921</v>
      </c>
      <c r="M12" s="3">
        <v>-37.243172117402629</v>
      </c>
      <c r="N12" s="3">
        <v>-37.060660250662352</v>
      </c>
      <c r="O12" s="3">
        <v>-36.87814838392206</v>
      </c>
      <c r="P12" s="3">
        <v>-36.695636517181782</v>
      </c>
      <c r="Q12" s="3">
        <v>-36.51312465044149</v>
      </c>
      <c r="R12" s="3">
        <v>-36.330612783701199</v>
      </c>
      <c r="S12" s="3">
        <v>-36.148100916960921</v>
      </c>
      <c r="T12" s="3">
        <v>-35.965589050220643</v>
      </c>
      <c r="U12" s="3">
        <v>-35.783077183480351</v>
      </c>
      <c r="V12" s="3">
        <v>-35.59791757268755</v>
      </c>
      <c r="W12" s="3">
        <v>-35.275563428745563</v>
      </c>
      <c r="X12" s="3">
        <v>-35.09227060796173</v>
      </c>
      <c r="Y12" s="3">
        <v>-34.908977787177939</v>
      </c>
      <c r="Z12" s="3">
        <v>-34.755558069455198</v>
      </c>
      <c r="AA12" s="3">
        <v>-34.604786095784966</v>
      </c>
      <c r="AB12" s="3">
        <v>-34.454014122114742</v>
      </c>
      <c r="AC12" s="3">
        <v>-34.288305596913979</v>
      </c>
      <c r="AD12" s="3">
        <v>-34.122597071713187</v>
      </c>
      <c r="AE12" s="3">
        <v>-33.956888546512388</v>
      </c>
    </row>
    <row r="13" spans="1:31" x14ac:dyDescent="0.2">
      <c r="A13" t="s">
        <v>74</v>
      </c>
      <c r="B13" s="3">
        <v>247.68657847093746</v>
      </c>
      <c r="C13" s="3">
        <v>244.13812956218169</v>
      </c>
      <c r="D13" s="3">
        <v>241.89304774167533</v>
      </c>
      <c r="E13" s="3">
        <v>237.36348072247847</v>
      </c>
      <c r="F13" s="3">
        <v>228.56327674129022</v>
      </c>
      <c r="G13" s="3">
        <v>221.22741154783714</v>
      </c>
      <c r="H13" s="3">
        <v>217.07599295959773</v>
      </c>
      <c r="I13" s="3">
        <v>214.1351804938254</v>
      </c>
      <c r="J13" s="3">
        <v>211.89620191620494</v>
      </c>
      <c r="K13" s="3">
        <v>210.19506526836651</v>
      </c>
      <c r="L13" s="3">
        <v>209.37001904623855</v>
      </c>
      <c r="M13" s="3">
        <v>215.17222904203936</v>
      </c>
      <c r="N13" s="3">
        <v>210.57426774593745</v>
      </c>
      <c r="O13" s="3">
        <v>202.97857786483547</v>
      </c>
      <c r="P13" s="3">
        <v>201.52623599873348</v>
      </c>
      <c r="Q13" s="3">
        <v>199.15532304263152</v>
      </c>
      <c r="R13" s="3">
        <v>188.29163199152956</v>
      </c>
      <c r="S13" s="3">
        <v>185.95376685542755</v>
      </c>
      <c r="T13" s="3">
        <v>184.33453427432562</v>
      </c>
      <c r="U13" s="3">
        <v>183.21908513532722</v>
      </c>
      <c r="V13" s="3">
        <v>180.12641574015328</v>
      </c>
      <c r="W13" s="3">
        <v>179.40437016704112</v>
      </c>
      <c r="X13" s="3">
        <v>178.3858620319925</v>
      </c>
      <c r="Y13" s="3">
        <v>177.74646152299567</v>
      </c>
      <c r="Z13" s="3">
        <v>173.35777958521973</v>
      </c>
      <c r="AA13" s="3">
        <v>171.40296245289272</v>
      </c>
      <c r="AB13" s="3">
        <v>172.1837890953831</v>
      </c>
      <c r="AC13" s="3">
        <v>173.06227723593685</v>
      </c>
      <c r="AD13" s="3">
        <v>174.08511396599914</v>
      </c>
      <c r="AE13" s="3">
        <v>174.60626351994492</v>
      </c>
    </row>
    <row r="14" spans="1:31" x14ac:dyDescent="0.2">
      <c r="A14" t="s">
        <v>75</v>
      </c>
      <c r="B14" s="3">
        <v>368.08132460000002</v>
      </c>
      <c r="C14" s="3">
        <v>368.08132460000002</v>
      </c>
      <c r="D14" s="3">
        <v>494.87065163</v>
      </c>
      <c r="E14" s="3">
        <v>752.36516957000003</v>
      </c>
      <c r="F14" s="3">
        <v>998.78901063000001</v>
      </c>
      <c r="G14" s="3">
        <v>1235.9676354200001</v>
      </c>
      <c r="H14" s="3">
        <v>1464.6325867200001</v>
      </c>
      <c r="I14" s="3">
        <v>1685.12301252</v>
      </c>
      <c r="J14" s="3">
        <v>2020.9499784100001</v>
      </c>
      <c r="K14" s="3">
        <v>2348.2095051900001</v>
      </c>
      <c r="L14" s="3">
        <v>2663.6182313200002</v>
      </c>
      <c r="M14" s="3">
        <v>2969.1140423900001</v>
      </c>
      <c r="N14" s="3">
        <v>3259.0045062499998</v>
      </c>
      <c r="O14" s="3">
        <v>3582.6564681200002</v>
      </c>
      <c r="P14" s="3">
        <v>3888.7700571599999</v>
      </c>
      <c r="Q14" s="3">
        <v>4177.10369911</v>
      </c>
      <c r="R14" s="3">
        <v>4447.9266710399997</v>
      </c>
      <c r="S14" s="3">
        <v>4706.0558060000003</v>
      </c>
      <c r="T14" s="3">
        <v>4676.3424500700003</v>
      </c>
      <c r="U14" s="3">
        <v>4641.5663911600004</v>
      </c>
      <c r="V14" s="3">
        <v>4603.9865038199996</v>
      </c>
      <c r="W14" s="3">
        <v>4560.2663942999998</v>
      </c>
      <c r="X14" s="3">
        <v>4519.1818991299997</v>
      </c>
      <c r="Y14" s="3">
        <v>4252.3889061099999</v>
      </c>
      <c r="Z14" s="3">
        <v>3996.2794842500002</v>
      </c>
      <c r="AA14" s="3">
        <v>3744.9408613199998</v>
      </c>
      <c r="AB14" s="3">
        <v>3497.3969855599998</v>
      </c>
      <c r="AC14" s="3">
        <v>3253.60639429</v>
      </c>
      <c r="AD14" s="3">
        <v>3014.6686307499999</v>
      </c>
      <c r="AE14" s="3">
        <v>2781.44216947</v>
      </c>
    </row>
    <row r="15" spans="1:31" x14ac:dyDescent="0.2">
      <c r="A15" t="s">
        <v>76</v>
      </c>
      <c r="B15" s="3">
        <v>0.42419916870000002</v>
      </c>
      <c r="C15" s="3">
        <v>0.42419916870000002</v>
      </c>
      <c r="D15" s="3">
        <v>0.46694673865000003</v>
      </c>
      <c r="E15" s="3">
        <v>0.50969430859999998</v>
      </c>
      <c r="F15" s="3">
        <v>0.55244187855000004</v>
      </c>
      <c r="G15" s="3">
        <v>0.5951894485</v>
      </c>
      <c r="H15" s="3">
        <v>0.63793701844999995</v>
      </c>
      <c r="I15" s="3">
        <v>0.68068458840000001</v>
      </c>
      <c r="J15" s="3">
        <v>0.72343215833999996</v>
      </c>
      <c r="K15" s="3">
        <v>0.76617972829000003</v>
      </c>
      <c r="L15" s="3">
        <v>0.80892729823999998</v>
      </c>
      <c r="M15" s="3">
        <v>0.85167486819000005</v>
      </c>
      <c r="N15" s="3">
        <v>0.89442243815</v>
      </c>
      <c r="O15" s="3">
        <v>0.93717000809999995</v>
      </c>
      <c r="P15" s="3">
        <v>0.97991757805000002</v>
      </c>
      <c r="Q15" s="3">
        <v>1.022665148</v>
      </c>
      <c r="R15" s="3">
        <v>1.0654127179499999</v>
      </c>
      <c r="S15" s="3">
        <v>1.1081602878900001</v>
      </c>
      <c r="T15" s="3">
        <v>-1.6890361571300001</v>
      </c>
      <c r="U15" s="3">
        <v>-4.4862326021500003</v>
      </c>
      <c r="V15" s="3">
        <v>-7.2834290471700003</v>
      </c>
      <c r="W15" s="3">
        <v>-10.080625492199999</v>
      </c>
      <c r="X15" s="3">
        <v>-12.920569507170001</v>
      </c>
      <c r="Y15" s="3">
        <v>-15.76051352214</v>
      </c>
      <c r="Z15" s="3">
        <v>-15.76744763884</v>
      </c>
      <c r="AA15" s="3">
        <v>-15.77438175554</v>
      </c>
      <c r="AB15" s="3">
        <v>-15.78131587223</v>
      </c>
      <c r="AC15" s="3">
        <v>-15.78824998893</v>
      </c>
      <c r="AD15" s="3">
        <v>-15.795184105620001</v>
      </c>
      <c r="AE15" s="3">
        <v>-15.802118222320001</v>
      </c>
    </row>
    <row r="16" spans="1:31" x14ac:dyDescent="0.2">
      <c r="A16" t="s">
        <v>77</v>
      </c>
      <c r="B16" t="s">
        <v>1</v>
      </c>
      <c r="C16" t="s">
        <v>1</v>
      </c>
      <c r="D16" t="s">
        <v>1</v>
      </c>
      <c r="E16" t="s">
        <v>1</v>
      </c>
      <c r="F16" t="s">
        <v>1</v>
      </c>
      <c r="G16" t="s">
        <v>1</v>
      </c>
      <c r="H16" t="s">
        <v>1</v>
      </c>
      <c r="I16" t="s">
        <v>1</v>
      </c>
      <c r="J16" t="s">
        <v>1</v>
      </c>
      <c r="K16" t="s">
        <v>1</v>
      </c>
      <c r="L16" t="s">
        <v>1</v>
      </c>
      <c r="M16" t="s">
        <v>1</v>
      </c>
      <c r="N16" t="s">
        <v>1</v>
      </c>
      <c r="O16" t="s">
        <v>1</v>
      </c>
      <c r="P16" t="s">
        <v>1</v>
      </c>
      <c r="Q16" t="s">
        <v>1</v>
      </c>
      <c r="R16" t="s">
        <v>1</v>
      </c>
      <c r="S16" t="s">
        <v>1</v>
      </c>
      <c r="T16" t="s">
        <v>1</v>
      </c>
      <c r="U16" t="s">
        <v>1</v>
      </c>
      <c r="V16" t="s">
        <v>1</v>
      </c>
      <c r="W16" t="s">
        <v>1</v>
      </c>
      <c r="X16" t="s">
        <v>1</v>
      </c>
      <c r="Y16" t="s">
        <v>1</v>
      </c>
      <c r="Z16" t="s">
        <v>1</v>
      </c>
      <c r="AA16" t="s">
        <v>1</v>
      </c>
      <c r="AB16" t="s">
        <v>1</v>
      </c>
      <c r="AC16" t="s">
        <v>1</v>
      </c>
      <c r="AD16" t="s">
        <v>1</v>
      </c>
      <c r="AE16" t="s">
        <v>1</v>
      </c>
    </row>
    <row r="17" spans="1:31" x14ac:dyDescent="0.2">
      <c r="A17" t="s">
        <v>78</v>
      </c>
      <c r="B17" s="3">
        <v>-24.956416302023069</v>
      </c>
      <c r="C17" s="3">
        <v>-24.956416302023069</v>
      </c>
      <c r="D17" s="3">
        <v>-47.40089233587063</v>
      </c>
      <c r="E17" s="3">
        <v>-36.085361585805877</v>
      </c>
      <c r="F17" s="3">
        <v>-26.321614761192709</v>
      </c>
      <c r="G17" s="3">
        <v>-24.572453571799262</v>
      </c>
      <c r="H17" s="3">
        <v>-24.628764377843709</v>
      </c>
      <c r="I17" s="3">
        <v>-31.999968247323618</v>
      </c>
      <c r="J17" s="3">
        <v>-28.577194792970449</v>
      </c>
      <c r="K17" s="3">
        <v>-26.056182377326781</v>
      </c>
      <c r="L17" s="3">
        <v>-24.015293554315189</v>
      </c>
      <c r="M17" s="3">
        <v>-24.501434753612681</v>
      </c>
      <c r="N17" s="3">
        <v>-23.42618134399325</v>
      </c>
      <c r="O17" s="3">
        <v>-22.533878772877468</v>
      </c>
      <c r="P17" s="3">
        <v>-21.936862723354469</v>
      </c>
      <c r="Q17" s="3">
        <v>-24.975606278799908</v>
      </c>
      <c r="R17" s="3">
        <v>-24.556509474882098</v>
      </c>
      <c r="S17" s="3">
        <v>-24.154007484127789</v>
      </c>
      <c r="T17" s="3">
        <v>-24.330945761807762</v>
      </c>
      <c r="U17" s="3">
        <v>-23.694397756345879</v>
      </c>
      <c r="V17" s="3">
        <v>-23.307028780618069</v>
      </c>
      <c r="W17" s="3">
        <v>-22.638124980522189</v>
      </c>
      <c r="X17" s="3">
        <v>-20.455282364154382</v>
      </c>
      <c r="Y17" s="3">
        <v>-20.555694929505929</v>
      </c>
      <c r="Z17" s="3">
        <v>-21.634200110340331</v>
      </c>
      <c r="AA17" s="3">
        <v>-21.490487202513961</v>
      </c>
      <c r="AB17" s="3">
        <v>-20.574975453161251</v>
      </c>
      <c r="AC17" s="3">
        <v>-17.315132623632351</v>
      </c>
      <c r="AD17" s="3">
        <v>-17.387636917977421</v>
      </c>
      <c r="AE17" s="3">
        <v>-15.789492721786459</v>
      </c>
    </row>
    <row r="18" spans="1:31" x14ac:dyDescent="0.2">
      <c r="A18" t="s">
        <v>79</v>
      </c>
      <c r="B18" s="3">
        <v>-125.69057383000001</v>
      </c>
      <c r="C18" s="3">
        <v>-125.69057383000001</v>
      </c>
      <c r="D18" s="3">
        <v>87.130993124</v>
      </c>
      <c r="E18" s="3">
        <v>-239.37004132000001</v>
      </c>
      <c r="F18" s="3">
        <v>24.222474783999999</v>
      </c>
      <c r="G18" s="3">
        <v>181.09022530999999</v>
      </c>
      <c r="H18" s="3">
        <v>147.63592621999999</v>
      </c>
      <c r="I18" s="3">
        <v>297.21407517</v>
      </c>
      <c r="J18" s="3">
        <v>213.78857368999999</v>
      </c>
      <c r="K18" s="3">
        <v>220.65170918000001</v>
      </c>
      <c r="L18" s="3">
        <v>152.25862124</v>
      </c>
      <c r="M18" s="3">
        <v>109.71120972999999</v>
      </c>
      <c r="N18" s="3">
        <v>287.28439209999999</v>
      </c>
      <c r="O18" s="3">
        <v>-1.0128852718000001</v>
      </c>
      <c r="P18" s="3">
        <v>57.212416509999997</v>
      </c>
      <c r="Q18" s="3">
        <v>111.63138988999999</v>
      </c>
      <c r="R18" s="3">
        <v>171.00231184</v>
      </c>
      <c r="S18" s="3">
        <v>48.565918769</v>
      </c>
      <c r="T18" s="3">
        <v>-145.59557099</v>
      </c>
      <c r="U18" s="3">
        <v>0.84617263173000001</v>
      </c>
      <c r="V18" s="3">
        <v>177.21815444000001</v>
      </c>
      <c r="W18" s="3">
        <v>317.80935635999998</v>
      </c>
      <c r="X18" s="3">
        <v>169.20686384999999</v>
      </c>
      <c r="Y18" s="3">
        <v>176.64834820999999</v>
      </c>
      <c r="Z18" s="3">
        <v>246.22225084999999</v>
      </c>
      <c r="AA18" s="3">
        <v>35.557488423000002</v>
      </c>
      <c r="AB18" s="3">
        <v>188.26271987999999</v>
      </c>
      <c r="AC18" s="3">
        <v>81.034968527000004</v>
      </c>
      <c r="AD18" s="3">
        <v>191.8928167</v>
      </c>
      <c r="AE18" s="3">
        <v>-216.99506019</v>
      </c>
    </row>
    <row r="19" spans="1:31" hidden="1" x14ac:dyDescent="0.2">
      <c r="A19" t="s">
        <v>80</v>
      </c>
      <c r="B19" s="3">
        <v>-125.69057383000001</v>
      </c>
      <c r="C19" s="3">
        <v>-125.69057383000001</v>
      </c>
      <c r="D19" s="3">
        <v>87.130993124</v>
      </c>
      <c r="E19" s="3">
        <v>-239.37004132000001</v>
      </c>
      <c r="F19" s="3">
        <v>24.222474783999999</v>
      </c>
      <c r="G19" s="3">
        <v>181.09022530999999</v>
      </c>
      <c r="H19" s="3">
        <v>147.63592621999999</v>
      </c>
      <c r="I19" s="3">
        <v>297.21407517</v>
      </c>
      <c r="J19" s="3">
        <v>213.78857368999999</v>
      </c>
      <c r="K19" s="3">
        <v>220.65170918000001</v>
      </c>
      <c r="L19" s="3">
        <v>152.25862124</v>
      </c>
      <c r="M19" s="3">
        <v>109.71120972999999</v>
      </c>
      <c r="N19" s="3">
        <v>287.28439209999999</v>
      </c>
      <c r="O19" s="3">
        <v>-1.0128852718000001</v>
      </c>
      <c r="P19" s="3">
        <v>57.212416509999997</v>
      </c>
      <c r="Q19" s="3">
        <v>111.63138988999999</v>
      </c>
      <c r="R19" s="3">
        <v>171.00231184</v>
      </c>
      <c r="S19" s="3">
        <v>48.565918769</v>
      </c>
      <c r="T19" s="3">
        <v>-145.59557099</v>
      </c>
      <c r="U19" s="3">
        <v>0.84617263173000001</v>
      </c>
      <c r="V19" s="3">
        <v>177.21815444000001</v>
      </c>
      <c r="W19" s="3">
        <v>317.80935635999998</v>
      </c>
      <c r="X19" s="3">
        <v>169.20686384999999</v>
      </c>
      <c r="Y19" s="3">
        <v>176.64834820999999</v>
      </c>
      <c r="Z19" s="3">
        <v>246.22225084999999</v>
      </c>
      <c r="AA19" s="3">
        <v>35.557488423000002</v>
      </c>
      <c r="AB19" s="3">
        <v>188.26271987999999</v>
      </c>
      <c r="AC19" s="3">
        <v>81.034968527000004</v>
      </c>
      <c r="AD19" s="3">
        <v>191.8928167</v>
      </c>
      <c r="AE19" s="3">
        <v>-216.99506019</v>
      </c>
    </row>
    <row r="20" spans="1:31" hidden="1" x14ac:dyDescent="0.2">
      <c r="A20" t="s">
        <v>81</v>
      </c>
      <c r="B20" s="3">
        <v>-125.69057383000001</v>
      </c>
      <c r="C20" s="3">
        <v>-125.69057383000001</v>
      </c>
      <c r="D20" s="3">
        <v>87.130993124</v>
      </c>
      <c r="E20" s="3">
        <v>-239.37004132000001</v>
      </c>
      <c r="F20" s="3">
        <v>24.222474783999999</v>
      </c>
      <c r="G20" s="3">
        <v>181.09022530999999</v>
      </c>
      <c r="H20" s="3">
        <v>147.63592621999999</v>
      </c>
      <c r="I20" s="3">
        <v>297.21407517</v>
      </c>
      <c r="J20" s="3">
        <v>213.78857368999999</v>
      </c>
      <c r="K20" s="3">
        <v>220.65170918000001</v>
      </c>
      <c r="L20" s="3">
        <v>152.25862124</v>
      </c>
      <c r="M20" s="3">
        <v>109.71120972999999</v>
      </c>
      <c r="N20" s="3">
        <v>287.28439209999999</v>
      </c>
      <c r="O20" s="3">
        <v>-1.0128852718000001</v>
      </c>
      <c r="P20" s="3">
        <v>57.212416509999997</v>
      </c>
      <c r="Q20" s="3">
        <v>111.63138988999999</v>
      </c>
      <c r="R20" s="3">
        <v>171.00231184</v>
      </c>
      <c r="S20" s="3">
        <v>48.565918769</v>
      </c>
      <c r="T20" s="3">
        <v>-145.59557099</v>
      </c>
      <c r="U20" s="3">
        <v>0.84617263173000001</v>
      </c>
      <c r="V20" s="3">
        <v>177.21815444000001</v>
      </c>
      <c r="W20" s="3">
        <v>317.80935635999998</v>
      </c>
      <c r="X20" s="3">
        <v>169.20686384999999</v>
      </c>
      <c r="Y20" s="3">
        <v>176.64834820999999</v>
      </c>
      <c r="Z20" s="3">
        <v>246.22225084999999</v>
      </c>
      <c r="AA20" s="3">
        <v>35.557488423000002</v>
      </c>
      <c r="AB20" s="3">
        <v>188.26271987999999</v>
      </c>
      <c r="AC20" s="3">
        <v>81.034968527000004</v>
      </c>
      <c r="AD20" s="3">
        <v>191.8928167</v>
      </c>
      <c r="AE20" s="3">
        <v>-216.99506019</v>
      </c>
    </row>
    <row r="21" spans="1:31" x14ac:dyDescent="0.2">
      <c r="A21" t="s">
        <v>82</v>
      </c>
      <c r="B21" t="s">
        <v>1</v>
      </c>
      <c r="C21" t="s">
        <v>1</v>
      </c>
      <c r="D21" s="3">
        <v>-15.20358158638617</v>
      </c>
      <c r="E21" s="3">
        <v>-4.94079299890908</v>
      </c>
      <c r="F21" s="3">
        <v>38.913069253091329</v>
      </c>
      <c r="G21" s="3">
        <v>76.936269716170415</v>
      </c>
      <c r="H21" s="3">
        <v>87.834646240816994</v>
      </c>
      <c r="I21" s="3">
        <v>102.60662652189647</v>
      </c>
      <c r="J21" s="3">
        <v>81.401325259095017</v>
      </c>
      <c r="K21" s="3">
        <v>66.502409048393446</v>
      </c>
      <c r="L21" s="3">
        <v>78.570402933221686</v>
      </c>
      <c r="M21" s="3">
        <v>89.716172156547344</v>
      </c>
      <c r="N21" s="3">
        <v>140.4942546405247</v>
      </c>
      <c r="O21" s="3">
        <v>169.88584488775265</v>
      </c>
      <c r="P21" s="3">
        <v>162.20748802872879</v>
      </c>
      <c r="Q21" s="3">
        <v>176.91016435861067</v>
      </c>
      <c r="R21" s="3">
        <v>159.21406004639994</v>
      </c>
      <c r="S21" s="3">
        <v>173.32704732709013</v>
      </c>
      <c r="T21" s="3">
        <v>164.99596823174204</v>
      </c>
      <c r="U21" s="3">
        <v>166.80977605241867</v>
      </c>
      <c r="V21" s="3">
        <v>165.02678276666853</v>
      </c>
      <c r="W21" s="3">
        <v>170.49967681248643</v>
      </c>
      <c r="X21" s="3">
        <v>187.9646096966639</v>
      </c>
      <c r="Y21" s="3">
        <v>188.32360575434009</v>
      </c>
      <c r="Z21" s="3">
        <v>150.5465797630647</v>
      </c>
      <c r="AA21" s="3">
        <v>106.65151735062405</v>
      </c>
      <c r="AB21" s="3">
        <v>79.833924280785922</v>
      </c>
      <c r="AC21" s="3">
        <v>65.708200882314159</v>
      </c>
      <c r="AD21" s="3">
        <v>87.641472797303024</v>
      </c>
      <c r="AE21" s="3">
        <v>102.98695139144849</v>
      </c>
    </row>
    <row r="22" spans="1:31" s="9" customFormat="1" x14ac:dyDescent="0.2">
      <c r="A22" s="9" t="s">
        <v>83</v>
      </c>
      <c r="B22" s="13">
        <v>514.63185139797008</v>
      </c>
      <c r="C22" s="13">
        <v>514.63185139797008</v>
      </c>
      <c r="D22" s="13">
        <v>950.96322316240003</v>
      </c>
      <c r="E22" s="13">
        <v>825.78361737525518</v>
      </c>
      <c r="F22" s="13">
        <v>1299.9571332828702</v>
      </c>
      <c r="G22" s="13">
        <v>1234.9956487952447</v>
      </c>
      <c r="H22" s="13">
        <v>1156.7578803023484</v>
      </c>
      <c r="I22" s="13">
        <v>1119.289537653136</v>
      </c>
      <c r="J22" s="13">
        <v>1033.7214238024462</v>
      </c>
      <c r="K22" s="13">
        <v>1245.6989056881744</v>
      </c>
      <c r="L22" s="13">
        <v>1261.2713600991196</v>
      </c>
      <c r="M22" s="13">
        <v>1419.697095041045</v>
      </c>
      <c r="N22" s="13">
        <v>1903.4170994346141</v>
      </c>
      <c r="O22" s="13">
        <v>1710.8330791703841</v>
      </c>
      <c r="P22" s="13">
        <v>1808.6150965757486</v>
      </c>
      <c r="Q22" s="13">
        <v>1901.2635691370592</v>
      </c>
      <c r="R22" s="13">
        <v>2314.5164318017823</v>
      </c>
      <c r="S22" s="13">
        <v>2349.9454583288411</v>
      </c>
      <c r="T22" s="13">
        <v>2297.3845887594493</v>
      </c>
      <c r="U22" s="13">
        <v>2249.7699298025768</v>
      </c>
      <c r="V22" s="13">
        <v>2604.1780872100644</v>
      </c>
      <c r="W22" s="13">
        <v>2427.3639724862069</v>
      </c>
      <c r="X22" s="13">
        <v>2168.2582740980479</v>
      </c>
      <c r="Y22" s="13">
        <v>1855.3931717968937</v>
      </c>
      <c r="Z22" s="13">
        <v>1811.5319241892587</v>
      </c>
      <c r="AA22" s="13">
        <v>1808.5560281366222</v>
      </c>
      <c r="AB22" s="13">
        <v>2143.1563695803811</v>
      </c>
      <c r="AC22" s="13">
        <v>1914.0308153860831</v>
      </c>
      <c r="AD22" s="13">
        <v>1898.2900272049185</v>
      </c>
      <c r="AE22" s="13">
        <v>1445.0003685004119</v>
      </c>
    </row>
    <row r="23" spans="1:31" s="9" customFormat="1" x14ac:dyDescent="0.2">
      <c r="A23" s="61" t="s">
        <v>176</v>
      </c>
      <c r="B23" s="62">
        <f>(525.497016880355/1000*(44/12))-B58</f>
        <v>3.4536840679979512</v>
      </c>
      <c r="C23" s="62">
        <f t="shared" ref="C23:AE23" si="0">(525.497016880355/1000*(44/12))-C58</f>
        <v>3.4536840679979512</v>
      </c>
      <c r="D23" s="62">
        <f t="shared" si="0"/>
        <v>3.4749636430195281</v>
      </c>
      <c r="E23" s="62">
        <f t="shared" si="0"/>
        <v>3.4513333939540862</v>
      </c>
      <c r="F23" s="62">
        <f t="shared" si="0"/>
        <v>3.5913453053556466</v>
      </c>
      <c r="G23" s="62">
        <f t="shared" si="0"/>
        <v>3.6356998737952857</v>
      </c>
      <c r="H23" s="62">
        <f t="shared" si="0"/>
        <v>3.8055048958388253</v>
      </c>
      <c r="I23" s="62">
        <f t="shared" si="0"/>
        <v>3.8129639130687534</v>
      </c>
      <c r="J23" s="62">
        <f t="shared" si="0"/>
        <v>3.8423018874498718</v>
      </c>
      <c r="K23" s="62">
        <f t="shared" si="0"/>
        <v>3.8742149267371144</v>
      </c>
      <c r="L23" s="62">
        <f t="shared" si="0"/>
        <v>3.9427034427422103</v>
      </c>
      <c r="M23" s="62">
        <f t="shared" si="0"/>
        <v>4.1872626461322024</v>
      </c>
      <c r="N23" s="62">
        <f t="shared" si="0"/>
        <v>4.4503143986322522</v>
      </c>
      <c r="O23" s="62">
        <f t="shared" si="0"/>
        <v>4.6815393128482583</v>
      </c>
      <c r="P23" s="62">
        <f t="shared" si="0"/>
        <v>4.900156040324644</v>
      </c>
      <c r="Q23" s="62">
        <f t="shared" si="0"/>
        <v>5.1305016895100097</v>
      </c>
      <c r="R23" s="62">
        <f t="shared" si="0"/>
        <v>5.2921205836828342</v>
      </c>
      <c r="S23" s="62">
        <f t="shared" si="0"/>
        <v>5.5338423647784705</v>
      </c>
      <c r="T23" s="62">
        <f t="shared" si="0"/>
        <v>5.6298068158552548</v>
      </c>
      <c r="U23" s="62">
        <f t="shared" si="0"/>
        <v>5.901053018585797</v>
      </c>
      <c r="V23" s="62">
        <f t="shared" si="0"/>
        <v>6.179844239244078</v>
      </c>
      <c r="W23" s="62">
        <f t="shared" si="0"/>
        <v>6.1857234117283904</v>
      </c>
      <c r="X23" s="62">
        <f t="shared" si="0"/>
        <v>6.186000966313685</v>
      </c>
      <c r="Y23" s="62">
        <f t="shared" si="0"/>
        <v>6.2327074191781113</v>
      </c>
      <c r="Z23" s="62">
        <f t="shared" si="0"/>
        <v>6.2089196071469406</v>
      </c>
      <c r="AA23" s="62">
        <f t="shared" si="0"/>
        <v>6.1956707556275941</v>
      </c>
      <c r="AB23" s="62">
        <f t="shared" si="0"/>
        <v>6.2587813396437078</v>
      </c>
      <c r="AC23" s="62">
        <f t="shared" si="0"/>
        <v>6.2537093612196681</v>
      </c>
      <c r="AD23" s="62">
        <f t="shared" si="0"/>
        <v>6.3099654974059174</v>
      </c>
      <c r="AE23" s="62">
        <f t="shared" si="0"/>
        <v>6.3155713403645679</v>
      </c>
    </row>
    <row r="24" spans="1:31" x14ac:dyDescent="0.2">
      <c r="A24" t="s">
        <v>85</v>
      </c>
      <c r="B24" s="3">
        <v>2.7839999999999998</v>
      </c>
      <c r="C24" s="3">
        <v>2.7839999999999998</v>
      </c>
      <c r="D24" s="3">
        <v>68.194999999999993</v>
      </c>
      <c r="E24" s="3">
        <v>76.710999999999999</v>
      </c>
      <c r="F24" s="3">
        <v>-0.51900000000000002</v>
      </c>
      <c r="G24" s="3">
        <v>-60.56</v>
      </c>
      <c r="H24" s="3">
        <v>-42.354999999999997</v>
      </c>
      <c r="I24" s="3">
        <v>-254.697</v>
      </c>
      <c r="J24" s="3">
        <v>-401.56299999999999</v>
      </c>
      <c r="K24" s="3">
        <v>-330.32499999999999</v>
      </c>
      <c r="L24" s="3">
        <v>-336.142</v>
      </c>
      <c r="M24" s="3">
        <v>-317.10199999999998</v>
      </c>
      <c r="N24" s="3">
        <v>-193.90199999999999</v>
      </c>
      <c r="O24" s="3">
        <v>-103.119</v>
      </c>
      <c r="P24" s="3">
        <v>-119.313</v>
      </c>
      <c r="Q24" s="3">
        <v>-165.18100000000001</v>
      </c>
      <c r="R24" s="3">
        <v>-158.31200000000001</v>
      </c>
      <c r="S24" s="3">
        <v>-179.398</v>
      </c>
      <c r="T24" s="3">
        <v>-124.19799999999999</v>
      </c>
      <c r="U24" s="3">
        <v>-209.12799999999999</v>
      </c>
      <c r="V24" s="3">
        <v>-145.20699999999999</v>
      </c>
      <c r="W24" s="3">
        <v>-172.82599999999999</v>
      </c>
      <c r="X24" s="3">
        <v>-127.372</v>
      </c>
      <c r="Y24" s="3">
        <v>-155.411</v>
      </c>
      <c r="Z24" s="3">
        <v>-112.65900000000001</v>
      </c>
      <c r="AA24" s="3">
        <v>-141.05600000000001</v>
      </c>
      <c r="AB24" s="3">
        <v>-135.87799999999999</v>
      </c>
      <c r="AC24" s="3">
        <v>-271.404</v>
      </c>
      <c r="AD24" s="3">
        <v>-330.66500000000002</v>
      </c>
      <c r="AE24" s="3">
        <v>-373.94900000000001</v>
      </c>
    </row>
    <row r="25" spans="1:31" x14ac:dyDescent="0.2">
      <c r="A25" t="s">
        <v>86</v>
      </c>
      <c r="B25" s="3">
        <v>11.651408586000001</v>
      </c>
      <c r="C25" s="3">
        <v>11.651408586000001</v>
      </c>
      <c r="D25" s="3">
        <v>18.446317095000001</v>
      </c>
      <c r="E25" s="3">
        <v>9.3336501271000003</v>
      </c>
      <c r="F25" s="3">
        <v>10.458286232000001</v>
      </c>
      <c r="G25" s="3">
        <v>11.841525932</v>
      </c>
      <c r="H25" s="3">
        <v>56.688700662999999</v>
      </c>
      <c r="I25" s="3">
        <v>81.678228188000006</v>
      </c>
      <c r="J25" s="3">
        <v>105.10773086</v>
      </c>
      <c r="K25" s="3">
        <v>133.32967299000001</v>
      </c>
      <c r="L25" s="3">
        <v>174.82151464</v>
      </c>
      <c r="M25" s="3">
        <v>191.24626881</v>
      </c>
      <c r="N25" s="3">
        <v>306.83333556000002</v>
      </c>
      <c r="O25" s="3">
        <v>405.52145932000002</v>
      </c>
      <c r="P25" s="3">
        <v>531.47672970999997</v>
      </c>
      <c r="Q25" s="3">
        <v>653.97318469000004</v>
      </c>
      <c r="R25" s="3">
        <v>782.16086932999997</v>
      </c>
      <c r="S25" s="3">
        <v>865.03740952999999</v>
      </c>
      <c r="T25" s="3">
        <v>892.39099858999998</v>
      </c>
      <c r="U25" s="3">
        <v>886.65058167999996</v>
      </c>
      <c r="V25" s="3">
        <v>936.71003199999996</v>
      </c>
      <c r="W25" s="3">
        <v>953.21347161000006</v>
      </c>
      <c r="X25" s="3">
        <v>966.43009713000004</v>
      </c>
      <c r="Y25" s="3">
        <v>981.89677379</v>
      </c>
      <c r="Z25" s="3">
        <v>1019.5104621</v>
      </c>
      <c r="AA25" s="3">
        <v>1022.9098999</v>
      </c>
      <c r="AB25" s="3">
        <v>964.87714295000001</v>
      </c>
      <c r="AC25" s="3">
        <v>928.63925905999997</v>
      </c>
      <c r="AD25" s="3">
        <v>909.95892744000002</v>
      </c>
      <c r="AE25" s="3">
        <v>883.01836351999998</v>
      </c>
    </row>
    <row r="26" spans="1:31" x14ac:dyDescent="0.2">
      <c r="A26" t="s">
        <v>87</v>
      </c>
      <c r="B26" s="3">
        <v>11.651408586000001</v>
      </c>
      <c r="C26" s="3">
        <v>11.651408586000001</v>
      </c>
      <c r="D26" s="3">
        <v>18.446317095000001</v>
      </c>
      <c r="E26" s="3">
        <v>9.3336501271000003</v>
      </c>
      <c r="F26" s="3">
        <v>10.458286232000001</v>
      </c>
      <c r="G26" s="3">
        <v>11.841525932</v>
      </c>
      <c r="H26" s="3">
        <v>56.688700662999999</v>
      </c>
      <c r="I26" s="3">
        <v>81.678228188000006</v>
      </c>
      <c r="J26" s="3">
        <v>105.10773086</v>
      </c>
      <c r="K26" s="3">
        <v>133.32967299000001</v>
      </c>
      <c r="L26" s="3">
        <v>174.82151464</v>
      </c>
      <c r="M26" s="3">
        <v>191.24626881</v>
      </c>
      <c r="N26" s="3">
        <v>306.83333556000002</v>
      </c>
      <c r="O26" s="3">
        <v>405.52145932000002</v>
      </c>
      <c r="P26" s="3">
        <v>531.47672970999997</v>
      </c>
      <c r="Q26" s="3">
        <v>653.97318469000004</v>
      </c>
      <c r="R26" s="3">
        <v>782.16086932999997</v>
      </c>
      <c r="S26" s="3">
        <v>865.03740952999999</v>
      </c>
      <c r="T26" s="3">
        <v>892.39099858999998</v>
      </c>
      <c r="U26" s="3">
        <v>886.65058167999996</v>
      </c>
      <c r="V26" s="3">
        <v>936.71003199999996</v>
      </c>
      <c r="W26" s="3">
        <v>953.21347161000006</v>
      </c>
      <c r="X26" s="3">
        <v>966.43009713000004</v>
      </c>
      <c r="Y26" s="3">
        <v>981.89677379</v>
      </c>
      <c r="Z26" s="3">
        <v>1019.5104621</v>
      </c>
      <c r="AA26" s="3">
        <v>1022.9098999</v>
      </c>
      <c r="AB26" s="3">
        <v>964.87714295000001</v>
      </c>
      <c r="AC26" s="3">
        <v>928.63925905999997</v>
      </c>
      <c r="AD26" s="3">
        <v>909.95892744000002</v>
      </c>
      <c r="AE26" s="3">
        <v>883.01836351999998</v>
      </c>
    </row>
    <row r="27" spans="1:31" x14ac:dyDescent="0.2">
      <c r="A27" t="s">
        <v>88</v>
      </c>
      <c r="B27" s="3">
        <v>-23.318414615439998</v>
      </c>
      <c r="C27" s="3">
        <v>-23.318414615439998</v>
      </c>
      <c r="D27" s="3">
        <v>-27.59332181385</v>
      </c>
      <c r="E27" s="3">
        <v>-26.535310926840001</v>
      </c>
      <c r="F27" s="3">
        <v>-26.056175358939999</v>
      </c>
      <c r="G27" s="3">
        <v>-25.761776616599999</v>
      </c>
      <c r="H27" s="3">
        <v>-25.554568162230002</v>
      </c>
      <c r="I27" s="3">
        <v>-25.352745402899998</v>
      </c>
      <c r="J27" s="3">
        <v>-25.19447489685</v>
      </c>
      <c r="K27" s="3">
        <v>-25.057227087800001</v>
      </c>
      <c r="L27" s="3">
        <v>-24.907745137759999</v>
      </c>
      <c r="M27" s="3">
        <v>-24.772830460000002</v>
      </c>
      <c r="N27" s="3">
        <v>-24.056901368799998</v>
      </c>
      <c r="O27" s="3">
        <v>-23.388068590349999</v>
      </c>
      <c r="P27" s="3">
        <v>-22.73056165365</v>
      </c>
      <c r="Q27" s="3">
        <v>-22.102381299059999</v>
      </c>
      <c r="R27" s="3">
        <v>-21.512867763799999</v>
      </c>
      <c r="S27" s="3">
        <v>-21.785520341750001</v>
      </c>
      <c r="T27" s="3">
        <v>-22.090925358180002</v>
      </c>
      <c r="U27" s="3">
        <v>-22.442111828990001</v>
      </c>
      <c r="V27" s="3">
        <v>-20.94607745727</v>
      </c>
      <c r="W27" s="3">
        <v>-19.486603328499999</v>
      </c>
      <c r="X27" s="3">
        <v>-18.310076306079999</v>
      </c>
      <c r="Y27" s="3">
        <v>-17.154988086269999</v>
      </c>
      <c r="Z27" s="3">
        <v>-16.192162972159998</v>
      </c>
      <c r="AA27" s="3">
        <v>-15.237695405</v>
      </c>
      <c r="AB27" s="3">
        <v>-14.26614466475</v>
      </c>
      <c r="AC27" s="3">
        <v>-13.3101906434</v>
      </c>
      <c r="AD27" s="3">
        <v>-12.3970973786</v>
      </c>
      <c r="AE27" s="3">
        <v>-11.522718233879999</v>
      </c>
    </row>
    <row r="28" spans="1:31" x14ac:dyDescent="0.2">
      <c r="A28" t="s">
        <v>89</v>
      </c>
      <c r="B28" t="s">
        <v>1</v>
      </c>
      <c r="C28" t="s">
        <v>1</v>
      </c>
      <c r="D28" t="s">
        <v>1</v>
      </c>
      <c r="E28" t="s">
        <v>1</v>
      </c>
      <c r="F28" t="s">
        <v>1</v>
      </c>
      <c r="G28" t="s">
        <v>1</v>
      </c>
      <c r="H28" t="s">
        <v>1</v>
      </c>
      <c r="I28" t="s">
        <v>1</v>
      </c>
      <c r="J28" t="s">
        <v>1</v>
      </c>
      <c r="K28" t="s">
        <v>1</v>
      </c>
      <c r="L28" t="s">
        <v>1</v>
      </c>
      <c r="M28" t="s">
        <v>1</v>
      </c>
      <c r="N28" t="s">
        <v>1</v>
      </c>
      <c r="O28" t="s">
        <v>1</v>
      </c>
      <c r="P28" t="s">
        <v>1</v>
      </c>
      <c r="Q28" t="s">
        <v>1</v>
      </c>
      <c r="R28" t="s">
        <v>1</v>
      </c>
      <c r="S28" t="s">
        <v>1</v>
      </c>
      <c r="T28" t="s">
        <v>1</v>
      </c>
      <c r="U28" t="s">
        <v>1</v>
      </c>
      <c r="V28" t="s">
        <v>1</v>
      </c>
      <c r="W28" t="s">
        <v>1</v>
      </c>
      <c r="X28" t="s">
        <v>1</v>
      </c>
      <c r="Y28" t="s">
        <v>1</v>
      </c>
      <c r="Z28" t="s">
        <v>1</v>
      </c>
      <c r="AA28" t="s">
        <v>1</v>
      </c>
      <c r="AB28" t="s">
        <v>1</v>
      </c>
      <c r="AC28" t="s">
        <v>1</v>
      </c>
      <c r="AD28" t="s">
        <v>1</v>
      </c>
      <c r="AE28" t="s">
        <v>1</v>
      </c>
    </row>
    <row r="29" spans="1:31" x14ac:dyDescent="0.2">
      <c r="A29" t="s">
        <v>90</v>
      </c>
      <c r="B29" s="3">
        <v>-5.7294690604739698</v>
      </c>
      <c r="C29" s="3">
        <v>2.7624006620689898</v>
      </c>
      <c r="D29" s="3">
        <v>20.538488516684541</v>
      </c>
      <c r="E29" s="3">
        <v>38.38243054212937</v>
      </c>
      <c r="F29" s="3">
        <v>65.989569547101752</v>
      </c>
      <c r="G29" s="3">
        <v>93.657699834877363</v>
      </c>
      <c r="H29" s="3">
        <v>121.39225588379711</v>
      </c>
      <c r="I29" s="3">
        <v>149.23038135444563</v>
      </c>
      <c r="J29" s="3">
        <v>177.15112823947842</v>
      </c>
      <c r="K29" s="3">
        <v>209.30146050150253</v>
      </c>
      <c r="L29" s="3">
        <v>236.91490514250572</v>
      </c>
      <c r="M29" s="3">
        <v>269.73167682437639</v>
      </c>
      <c r="N29" s="3">
        <v>275.94426913633072</v>
      </c>
      <c r="O29" s="3">
        <v>284.62567990371787</v>
      </c>
      <c r="P29" s="3">
        <v>293.12413820431783</v>
      </c>
      <c r="Q29" s="3">
        <v>301.62695660188939</v>
      </c>
      <c r="R29" s="3">
        <v>314.63464472059201</v>
      </c>
      <c r="S29" s="3">
        <v>323.40013596779562</v>
      </c>
      <c r="T29" s="3">
        <v>320.22851065381138</v>
      </c>
      <c r="U29" s="3">
        <v>318.9832900384032</v>
      </c>
      <c r="V29" s="3">
        <v>322.14929767027616</v>
      </c>
      <c r="W29" s="3">
        <v>326.20796685157734</v>
      </c>
      <c r="X29" s="3">
        <v>304.61703209563672</v>
      </c>
      <c r="Y29" s="3">
        <v>281.02100650534089</v>
      </c>
      <c r="Z29" s="3">
        <v>254.72449733738861</v>
      </c>
      <c r="AA29" s="3">
        <v>227.31289736706441</v>
      </c>
      <c r="AB29" s="3">
        <v>200.03407064840511</v>
      </c>
      <c r="AC29" s="3">
        <v>184.24128084488532</v>
      </c>
      <c r="AD29" s="3">
        <v>167.17986949379602</v>
      </c>
      <c r="AE29" s="3">
        <v>144.52802165316893</v>
      </c>
    </row>
    <row r="30" spans="1:31" hidden="1" x14ac:dyDescent="0.2">
      <c r="A30" t="s">
        <v>91</v>
      </c>
      <c r="B30" s="3">
        <v>10.865165482385279</v>
      </c>
      <c r="C30" s="3">
        <v>10.865165482385279</v>
      </c>
      <c r="D30" s="3">
        <v>10.92440391632784</v>
      </c>
      <c r="E30" s="3">
        <v>10.95132036071732</v>
      </c>
      <c r="F30" s="3">
        <v>10.953176281243669</v>
      </c>
      <c r="G30" s="3">
        <v>10.943095069427089</v>
      </c>
      <c r="H30" s="3">
        <v>10.94525045134937</v>
      </c>
      <c r="I30" s="3">
        <v>10.96367120605011</v>
      </c>
      <c r="J30" s="3">
        <v>10.95042037005522</v>
      </c>
      <c r="K30" s="3">
        <v>10.944472042386041</v>
      </c>
      <c r="L30" s="3">
        <v>10.891640216416249</v>
      </c>
      <c r="M30" s="3">
        <v>10.856141846357369</v>
      </c>
      <c r="N30" s="3">
        <v>10.768743884694061</v>
      </c>
      <c r="O30" s="3">
        <v>10.673765012353281</v>
      </c>
      <c r="P30" s="3">
        <v>10.57548068797696</v>
      </c>
      <c r="Q30" s="3">
        <v>10.50464258856589</v>
      </c>
      <c r="R30" s="3">
        <v>10.37935513162549</v>
      </c>
      <c r="S30" s="3">
        <v>10.229794426081821</v>
      </c>
      <c r="T30" s="3">
        <v>10.06410047536643</v>
      </c>
      <c r="U30" s="3">
        <v>9.8751195681811694</v>
      </c>
      <c r="V30" s="3">
        <v>9.6604670022484207</v>
      </c>
      <c r="W30" s="3">
        <v>9.4389026983460997</v>
      </c>
      <c r="X30" s="3">
        <v>9.2174025408848799</v>
      </c>
      <c r="Y30" s="3">
        <v>8.9959663343505891</v>
      </c>
      <c r="Z30" s="3">
        <v>8.7745938841215505</v>
      </c>
      <c r="AA30" s="3">
        <v>8.5532849964631907</v>
      </c>
      <c r="AB30" s="3">
        <v>8.3320394785226508</v>
      </c>
      <c r="AC30" s="3">
        <v>8.1108571383234107</v>
      </c>
      <c r="AD30" s="3">
        <v>7.8897377847600199</v>
      </c>
      <c r="AE30" s="3">
        <v>7.6686812275928302</v>
      </c>
    </row>
    <row r="31" spans="1:31" x14ac:dyDescent="0.2">
      <c r="A31" t="s">
        <v>92</v>
      </c>
      <c r="B31" s="3">
        <v>-10.39822464068911</v>
      </c>
      <c r="C31" s="3">
        <v>-10.39822464068911</v>
      </c>
      <c r="D31" s="3">
        <v>-0.87821083266656996</v>
      </c>
      <c r="E31" s="3">
        <v>15.13270427934224</v>
      </c>
      <c r="F31" s="3">
        <v>4.6615126090066603</v>
      </c>
      <c r="G31" s="3">
        <v>4.8498552995107396</v>
      </c>
      <c r="H31" s="3">
        <v>2.1495595057735302</v>
      </c>
      <c r="I31" s="3">
        <v>-13.684903803834869</v>
      </c>
      <c r="J31" s="3">
        <v>-7.8427830977643502</v>
      </c>
      <c r="K31" s="3">
        <v>2.3903807772638999</v>
      </c>
      <c r="L31" s="3">
        <v>-2.5249094579089202</v>
      </c>
      <c r="M31" s="3">
        <v>-0.64511282139999004</v>
      </c>
      <c r="N31" s="3">
        <v>-36.097823031444918</v>
      </c>
      <c r="O31" s="3">
        <v>-33.692272058135913</v>
      </c>
      <c r="P31" s="3">
        <v>-15.871078555840359</v>
      </c>
      <c r="Q31" s="3">
        <v>-13.98030185092712</v>
      </c>
      <c r="R31" s="3">
        <v>-3.4765090533748699</v>
      </c>
      <c r="S31" s="3">
        <v>10.28681242036734</v>
      </c>
      <c r="T31" s="3">
        <v>4.3286540352812199</v>
      </c>
      <c r="U31" s="3">
        <v>-17.9304907918739</v>
      </c>
      <c r="V31" s="3">
        <v>5.5832598477028403</v>
      </c>
      <c r="W31" s="3">
        <v>24.581006435376182</v>
      </c>
      <c r="X31" s="3">
        <v>14.133626321012949</v>
      </c>
      <c r="Y31" s="3">
        <v>-2.1299548479879</v>
      </c>
      <c r="Z31" s="3">
        <v>1.22652682733234</v>
      </c>
      <c r="AA31" s="3">
        <v>10.09148833866978</v>
      </c>
      <c r="AB31" s="3">
        <v>14.397976185639241</v>
      </c>
      <c r="AC31" s="3">
        <v>20.61472979771947</v>
      </c>
      <c r="AD31" s="3">
        <v>16.741059250467131</v>
      </c>
      <c r="AE31" s="3">
        <v>28.646134062300501</v>
      </c>
    </row>
    <row r="32" spans="1:31" x14ac:dyDescent="0.2">
      <c r="A32" t="s">
        <v>93</v>
      </c>
      <c r="B32" s="3">
        <v>327.83759997951063</v>
      </c>
      <c r="C32" s="3">
        <v>327.83759997951063</v>
      </c>
      <c r="D32" s="3">
        <v>489.63978065058075</v>
      </c>
      <c r="E32" s="3">
        <v>657.89836077841426</v>
      </c>
      <c r="F32" s="3">
        <v>858.43893819006576</v>
      </c>
      <c r="G32" s="3">
        <v>741.21605907309959</v>
      </c>
      <c r="H32" s="3">
        <v>612.5151364774423</v>
      </c>
      <c r="I32" s="3">
        <v>598.43527024190496</v>
      </c>
      <c r="J32" s="3">
        <v>711.33125998938397</v>
      </c>
      <c r="K32" s="3">
        <v>836.57388389241225</v>
      </c>
      <c r="L32" s="3">
        <v>946.3948480353871</v>
      </c>
      <c r="M32" s="3">
        <v>1121.6038132166452</v>
      </c>
      <c r="N32" s="3">
        <v>1170.7872022426984</v>
      </c>
      <c r="O32" s="3">
        <v>1077.6492852162169</v>
      </c>
      <c r="P32" s="3">
        <v>999.2894910699514</v>
      </c>
      <c r="Q32" s="3">
        <v>926.84503122653086</v>
      </c>
      <c r="R32" s="3">
        <v>1058.0815236180599</v>
      </c>
      <c r="S32" s="3">
        <v>1094.6606511707255</v>
      </c>
      <c r="T32" s="3">
        <v>1127.4402763247067</v>
      </c>
      <c r="U32" s="3">
        <v>989.00192601251433</v>
      </c>
      <c r="V32" s="3">
        <v>1067.17337917485</v>
      </c>
      <c r="W32" s="3">
        <v>754.06504589709311</v>
      </c>
      <c r="X32" s="3">
        <v>598.75703777106776</v>
      </c>
      <c r="Y32" s="3">
        <v>444.00028831984963</v>
      </c>
      <c r="Z32" s="3">
        <v>252.26012785839356</v>
      </c>
      <c r="AA32" s="3">
        <v>435.93415391409553</v>
      </c>
      <c r="AB32" s="3">
        <v>636.82611368751805</v>
      </c>
      <c r="AC32" s="3">
        <v>766.47147454615936</v>
      </c>
      <c r="AD32" s="3">
        <v>830.0528893229241</v>
      </c>
      <c r="AE32" s="3">
        <v>800.91062632439707</v>
      </c>
    </row>
    <row r="33" spans="1:31" x14ac:dyDescent="0.2">
      <c r="A33" t="s">
        <v>94</v>
      </c>
      <c r="B33" s="3">
        <v>-2244.7367665677352</v>
      </c>
      <c r="C33" s="3">
        <v>-2244.7367665677352</v>
      </c>
      <c r="D33" s="3">
        <v>-2130.670952991321</v>
      </c>
      <c r="E33" s="3">
        <v>-1177.3542364661355</v>
      </c>
      <c r="F33" s="3">
        <v>-877.92112267801997</v>
      </c>
      <c r="G33" s="3">
        <v>-1079.7891373334633</v>
      </c>
      <c r="H33" s="3">
        <v>-886.75413940656915</v>
      </c>
      <c r="I33" s="3">
        <v>-448.28502285726341</v>
      </c>
      <c r="J33" s="3">
        <v>-295.56187577959736</v>
      </c>
      <c r="K33" s="3">
        <v>-291.39081869976161</v>
      </c>
      <c r="L33" s="3">
        <v>-3.1957303186383399</v>
      </c>
      <c r="M33" s="3">
        <v>500.20932140382899</v>
      </c>
      <c r="N33" s="3">
        <v>523.94083954498387</v>
      </c>
      <c r="O33" s="3">
        <v>475.59275409645454</v>
      </c>
      <c r="P33" s="3">
        <v>687.82936352224374</v>
      </c>
      <c r="Q33" s="3">
        <v>-219.11959574388626</v>
      </c>
      <c r="R33" s="3">
        <v>-102.21658011059148</v>
      </c>
      <c r="S33" s="3">
        <v>128.8508953006484</v>
      </c>
      <c r="T33" s="3">
        <v>-809.60471726514675</v>
      </c>
      <c r="U33" s="3">
        <v>-2292.7407637341671</v>
      </c>
      <c r="V33" s="3">
        <v>-1632.6375816132995</v>
      </c>
      <c r="W33" s="3">
        <v>-960.0975025874817</v>
      </c>
      <c r="X33" s="3">
        <v>-1076.1683042740167</v>
      </c>
      <c r="Y33" s="3">
        <v>-813.73519689575994</v>
      </c>
      <c r="Z33" s="3">
        <v>-492.05137875189291</v>
      </c>
      <c r="AA33" s="3">
        <v>-700.01763751276337</v>
      </c>
      <c r="AB33" s="3">
        <v>-666.61345445360348</v>
      </c>
      <c r="AC33" s="3">
        <v>-797.31838167686908</v>
      </c>
      <c r="AD33" s="3">
        <v>-589.43622396225146</v>
      </c>
      <c r="AE33" s="3">
        <v>-464.26427167172034</v>
      </c>
    </row>
    <row r="34" spans="1:31" x14ac:dyDescent="0.2">
      <c r="A34" t="s">
        <v>95</v>
      </c>
      <c r="B34" s="3">
        <v>204</v>
      </c>
      <c r="C34" s="3">
        <v>204</v>
      </c>
      <c r="D34" s="3">
        <v>-1415</v>
      </c>
      <c r="E34" s="3">
        <v>-3034</v>
      </c>
      <c r="F34" s="3">
        <v>-4653</v>
      </c>
      <c r="G34" s="3">
        <v>-6272</v>
      </c>
      <c r="H34" s="3">
        <v>-7893</v>
      </c>
      <c r="I34" s="3">
        <v>-11469</v>
      </c>
      <c r="J34" s="3">
        <v>-15047</v>
      </c>
      <c r="K34" s="3">
        <v>-18625</v>
      </c>
      <c r="L34" s="3">
        <v>-22203</v>
      </c>
      <c r="M34" s="3">
        <v>-25783</v>
      </c>
      <c r="N34" s="3">
        <v>-24189</v>
      </c>
      <c r="O34" s="3">
        <v>-22597</v>
      </c>
      <c r="P34" s="3">
        <v>-21005</v>
      </c>
      <c r="Q34" s="3">
        <v>-19413</v>
      </c>
      <c r="R34" s="3">
        <v>-17821</v>
      </c>
      <c r="S34" s="3">
        <v>-16229</v>
      </c>
      <c r="T34" s="3">
        <v>-14637</v>
      </c>
      <c r="U34" s="3">
        <v>-13045</v>
      </c>
      <c r="V34" s="3">
        <v>-11453</v>
      </c>
      <c r="W34" s="3">
        <v>-11608</v>
      </c>
      <c r="X34" s="3">
        <v>-11763</v>
      </c>
      <c r="Y34" s="3">
        <v>-11918</v>
      </c>
      <c r="Z34" s="3">
        <v>-12073</v>
      </c>
      <c r="AA34" s="3">
        <v>-12228</v>
      </c>
      <c r="AB34" s="3">
        <v>-12083</v>
      </c>
      <c r="AC34" s="3">
        <v>-11938</v>
      </c>
      <c r="AD34" s="3">
        <v>-11793</v>
      </c>
      <c r="AE34" s="3">
        <v>-11649</v>
      </c>
    </row>
    <row r="35" spans="1:31" x14ac:dyDescent="0.2">
      <c r="A35" t="s">
        <v>96</v>
      </c>
      <c r="B35" t="s">
        <v>97</v>
      </c>
      <c r="C35" t="s">
        <v>97</v>
      </c>
      <c r="D35" t="s">
        <v>97</v>
      </c>
      <c r="E35" t="s">
        <v>97</v>
      </c>
      <c r="F35" t="s">
        <v>97</v>
      </c>
      <c r="G35" t="s">
        <v>97</v>
      </c>
      <c r="H35" t="s">
        <v>97</v>
      </c>
      <c r="I35" t="s">
        <v>97</v>
      </c>
      <c r="J35" t="s">
        <v>97</v>
      </c>
      <c r="K35" t="s">
        <v>97</v>
      </c>
      <c r="L35" t="s">
        <v>97</v>
      </c>
      <c r="M35" t="s">
        <v>97</v>
      </c>
      <c r="N35" t="s">
        <v>97</v>
      </c>
      <c r="O35" t="s">
        <v>97</v>
      </c>
      <c r="P35" t="s">
        <v>97</v>
      </c>
      <c r="Q35" t="s">
        <v>97</v>
      </c>
      <c r="R35" t="s">
        <v>97</v>
      </c>
      <c r="S35" t="s">
        <v>97</v>
      </c>
      <c r="T35" t="s">
        <v>97</v>
      </c>
      <c r="U35" t="s">
        <v>97</v>
      </c>
      <c r="V35" t="s">
        <v>97</v>
      </c>
      <c r="W35" t="s">
        <v>97</v>
      </c>
      <c r="X35" t="s">
        <v>97</v>
      </c>
      <c r="Y35" t="s">
        <v>97</v>
      </c>
      <c r="Z35" t="s">
        <v>97</v>
      </c>
      <c r="AA35" t="s">
        <v>97</v>
      </c>
      <c r="AB35" t="s">
        <v>97</v>
      </c>
      <c r="AC35" t="s">
        <v>97</v>
      </c>
      <c r="AD35" t="s">
        <v>97</v>
      </c>
      <c r="AE35" t="s">
        <v>97</v>
      </c>
    </row>
    <row r="36" spans="1:31" s="14" customFormat="1" hidden="1" x14ac:dyDescent="0.2">
      <c r="A36" s="14" t="s">
        <v>98</v>
      </c>
      <c r="B36" s="14" t="s">
        <v>1</v>
      </c>
      <c r="C36" s="14" t="s">
        <v>1</v>
      </c>
      <c r="D36" s="14" t="s">
        <v>1</v>
      </c>
      <c r="E36" s="14" t="s">
        <v>1</v>
      </c>
      <c r="F36" s="14" t="s">
        <v>1</v>
      </c>
      <c r="G36" s="14" t="s">
        <v>1</v>
      </c>
      <c r="H36" s="14" t="s">
        <v>1</v>
      </c>
      <c r="I36" s="14" t="s">
        <v>1</v>
      </c>
      <c r="J36" s="14" t="s">
        <v>1</v>
      </c>
      <c r="K36" s="14" t="s">
        <v>1</v>
      </c>
      <c r="L36" s="14" t="s">
        <v>1</v>
      </c>
      <c r="M36" s="14" t="s">
        <v>1</v>
      </c>
      <c r="N36" s="14" t="s">
        <v>1</v>
      </c>
      <c r="O36" s="14" t="s">
        <v>1</v>
      </c>
      <c r="P36" s="14" t="s">
        <v>1</v>
      </c>
      <c r="Q36" s="14" t="s">
        <v>1</v>
      </c>
      <c r="R36" s="14" t="s">
        <v>1</v>
      </c>
      <c r="S36" s="14" t="s">
        <v>1</v>
      </c>
      <c r="T36" s="14" t="s">
        <v>1</v>
      </c>
      <c r="U36" s="14" t="s">
        <v>1</v>
      </c>
      <c r="V36" s="14" t="s">
        <v>1</v>
      </c>
      <c r="W36" s="14" t="s">
        <v>1</v>
      </c>
      <c r="X36" s="14" t="s">
        <v>1</v>
      </c>
      <c r="Y36" s="14" t="s">
        <v>1</v>
      </c>
      <c r="Z36" s="14" t="s">
        <v>1</v>
      </c>
      <c r="AA36" s="14" t="s">
        <v>1</v>
      </c>
      <c r="AB36" s="14" t="s">
        <v>1</v>
      </c>
      <c r="AC36" s="14" t="s">
        <v>1</v>
      </c>
      <c r="AD36" s="14" t="s">
        <v>1</v>
      </c>
      <c r="AE36" s="14" t="s">
        <v>1</v>
      </c>
    </row>
    <row r="37" spans="1:31" s="15" customFormat="1" x14ac:dyDescent="0.2">
      <c r="A37" s="15" t="s">
        <v>99</v>
      </c>
      <c r="B37" s="15" t="s">
        <v>100</v>
      </c>
      <c r="C37" s="15" t="s">
        <v>100</v>
      </c>
      <c r="D37" s="16">
        <v>-1.06826643333333</v>
      </c>
      <c r="E37" s="16">
        <v>-2.1365328666666699</v>
      </c>
      <c r="F37" s="16">
        <v>-3.2047992999999999</v>
      </c>
      <c r="G37" s="16">
        <v>-4.27306573333333</v>
      </c>
      <c r="H37" s="16">
        <v>-5.3413321666666604</v>
      </c>
      <c r="I37" s="16">
        <v>-6.4095985999999998</v>
      </c>
      <c r="J37" s="16">
        <v>-5.6266660726666604</v>
      </c>
      <c r="K37" s="16">
        <v>-3.8387112853333298</v>
      </c>
      <c r="L37" s="16">
        <v>-4.8798364000000003</v>
      </c>
      <c r="M37" s="16">
        <v>-5.31058523</v>
      </c>
      <c r="N37" s="16">
        <v>-3.3849226730000002</v>
      </c>
      <c r="O37" s="16">
        <v>-2.0922386080000002</v>
      </c>
      <c r="P37" s="16">
        <v>16.208565634999999</v>
      </c>
      <c r="Q37" s="16">
        <v>40.430337226999988</v>
      </c>
      <c r="R37" s="16">
        <v>71.096555891999998</v>
      </c>
      <c r="S37" s="16">
        <v>101.36640161899996</v>
      </c>
      <c r="T37" s="16">
        <v>134.61074217199996</v>
      </c>
      <c r="U37" s="16">
        <v>136.69312659099995</v>
      </c>
      <c r="V37" s="16">
        <v>145.09358642299998</v>
      </c>
      <c r="W37" s="16">
        <v>161.33845327999992</v>
      </c>
      <c r="X37" s="16">
        <v>172.54988324333326</v>
      </c>
      <c r="Y37" s="16">
        <v>183.03385352066661</v>
      </c>
      <c r="Z37" s="16">
        <v>190.02040934399992</v>
      </c>
      <c r="AA37" s="16">
        <v>186.91681822433327</v>
      </c>
      <c r="AB37" s="16">
        <v>250.95818319566663</v>
      </c>
      <c r="AC37" s="16">
        <v>259.03745130899995</v>
      </c>
      <c r="AD37" s="16">
        <v>273.76268436866656</v>
      </c>
      <c r="AE37" s="16">
        <v>278.08402921033326</v>
      </c>
    </row>
    <row r="38" spans="1:31" x14ac:dyDescent="0.2">
      <c r="A38" t="s">
        <v>101</v>
      </c>
      <c r="B38" s="3">
        <v>4.2696493759849997E-2</v>
      </c>
      <c r="C38" s="3">
        <v>4.2696493759849997E-2</v>
      </c>
      <c r="D38" s="3">
        <v>4.2696493759849997E-2</v>
      </c>
      <c r="E38" s="3">
        <v>4.2696493759849997E-2</v>
      </c>
      <c r="F38" s="3">
        <v>4.2696493759849997E-2</v>
      </c>
      <c r="G38" s="3">
        <v>4.2696493759849997E-2</v>
      </c>
      <c r="H38" s="3">
        <v>4.2696493759849997E-2</v>
      </c>
      <c r="I38" s="3">
        <v>4.2696493759849997E-2</v>
      </c>
      <c r="J38" s="3">
        <v>4.2696493759849997E-2</v>
      </c>
      <c r="K38" s="3">
        <v>4.2696493759849997E-2</v>
      </c>
      <c r="L38" s="3">
        <v>4.2696493759849997E-2</v>
      </c>
      <c r="M38" s="3">
        <v>4.3594073923209999E-2</v>
      </c>
      <c r="N38" s="3">
        <v>4.449165408657E-2</v>
      </c>
      <c r="O38" s="3">
        <v>4.5389234249930001E-2</v>
      </c>
      <c r="P38" s="3">
        <v>4.6286814413290002E-2</v>
      </c>
      <c r="Q38" s="3">
        <v>4.7184394576650003E-2</v>
      </c>
      <c r="R38" s="3">
        <v>4.8081974739999998E-2</v>
      </c>
      <c r="S38" s="3">
        <v>4.8979554903359999E-2</v>
      </c>
      <c r="T38" s="3">
        <v>4.9877135066720001E-2</v>
      </c>
      <c r="U38" s="3">
        <v>4.7680244637480003E-2</v>
      </c>
      <c r="V38" s="3">
        <v>4.5483354208239998E-2</v>
      </c>
      <c r="W38" s="3">
        <v>4.3286463779000001E-2</v>
      </c>
      <c r="X38" s="3">
        <v>4.1089573349760003E-2</v>
      </c>
      <c r="Y38" s="3">
        <v>3.8892682920519998E-2</v>
      </c>
      <c r="Z38" s="3">
        <v>3.6695792491280001E-2</v>
      </c>
      <c r="AA38" s="3">
        <v>3.4498902062040003E-2</v>
      </c>
      <c r="AB38" s="3">
        <v>3.2302011632799998E-2</v>
      </c>
      <c r="AC38" s="3">
        <v>3.0105121203560001E-2</v>
      </c>
      <c r="AD38" s="3">
        <v>2.790823077432E-2</v>
      </c>
      <c r="AE38" s="3">
        <v>2.5711340345079998E-2</v>
      </c>
    </row>
    <row r="39" spans="1:31" x14ac:dyDescent="0.2">
      <c r="A39" t="s">
        <v>102</v>
      </c>
      <c r="B39" s="3">
        <v>4.8374E-2</v>
      </c>
      <c r="C39" s="3">
        <v>4.8374E-2</v>
      </c>
      <c r="D39" s="3">
        <v>5.0901000000000002E-2</v>
      </c>
      <c r="E39" s="3">
        <v>5.7759999999999999E-2</v>
      </c>
      <c r="F39" s="3">
        <v>6.4618999999999996E-2</v>
      </c>
      <c r="G39" s="3">
        <v>6.5340999999999996E-2</v>
      </c>
      <c r="H39" s="3">
        <v>7.22E-2</v>
      </c>
      <c r="I39" s="3">
        <v>7.2922000000000001E-2</v>
      </c>
      <c r="J39" s="3">
        <v>7.9781000000000005E-2</v>
      </c>
      <c r="K39" s="3">
        <v>8.2669000000000006E-2</v>
      </c>
      <c r="L39" s="3">
        <v>0.101441</v>
      </c>
      <c r="M39" s="3">
        <v>0.10829999999999999</v>
      </c>
      <c r="N39" s="3">
        <v>0.122018</v>
      </c>
      <c r="O39" s="3">
        <v>0.123462</v>
      </c>
      <c r="P39" s="3">
        <v>0.116603</v>
      </c>
      <c r="Q39" s="3">
        <v>0.10974399999999999</v>
      </c>
      <c r="R39" s="3">
        <v>0.102885</v>
      </c>
      <c r="S39" s="3">
        <v>9.6026E-2</v>
      </c>
      <c r="T39" s="3">
        <v>8.9166999999999996E-2</v>
      </c>
      <c r="U39" s="3">
        <v>8.2308000000000006E-2</v>
      </c>
      <c r="V39" s="3">
        <v>7.5449000000000002E-2</v>
      </c>
      <c r="W39" s="3">
        <v>6.8589999999999998E-2</v>
      </c>
      <c r="X39" s="3">
        <v>6.1731000000000001E-2</v>
      </c>
      <c r="Y39" s="3">
        <v>5.4871999999999997E-2</v>
      </c>
      <c r="Z39" s="3">
        <v>4.8013E-2</v>
      </c>
      <c r="AA39" s="3">
        <v>4.1154000000000003E-2</v>
      </c>
      <c r="AB39" s="3">
        <v>3.4294999999999999E-2</v>
      </c>
      <c r="AC39" s="3">
        <v>2.7435999999999999E-2</v>
      </c>
      <c r="AD39" s="3">
        <v>2.0577000000000002E-2</v>
      </c>
      <c r="AE39" s="3">
        <v>1.3717999999999999E-2</v>
      </c>
    </row>
    <row r="40" spans="1:31" s="14" customFormat="1" hidden="1" x14ac:dyDescent="0.2">
      <c r="A40" s="14" t="s">
        <v>103</v>
      </c>
      <c r="B40" s="14" t="s">
        <v>1</v>
      </c>
      <c r="C40" s="14" t="s">
        <v>1</v>
      </c>
      <c r="D40" s="14" t="s">
        <v>1</v>
      </c>
      <c r="E40" s="14" t="s">
        <v>1</v>
      </c>
      <c r="F40" s="14" t="s">
        <v>1</v>
      </c>
      <c r="G40" s="14" t="s">
        <v>1</v>
      </c>
      <c r="H40" s="14" t="s">
        <v>1</v>
      </c>
      <c r="I40" s="14" t="s">
        <v>1</v>
      </c>
      <c r="J40" s="14" t="s">
        <v>1</v>
      </c>
      <c r="K40" s="14" t="s">
        <v>1</v>
      </c>
      <c r="L40" s="14" t="s">
        <v>1</v>
      </c>
      <c r="M40" s="14" t="s">
        <v>1</v>
      </c>
      <c r="N40" s="14" t="s">
        <v>1</v>
      </c>
      <c r="O40" s="14" t="s">
        <v>1</v>
      </c>
      <c r="P40" s="14" t="s">
        <v>1</v>
      </c>
      <c r="Q40" s="14" t="s">
        <v>1</v>
      </c>
      <c r="R40" s="14" t="s">
        <v>1</v>
      </c>
      <c r="S40" s="14" t="s">
        <v>1</v>
      </c>
      <c r="T40" s="14" t="s">
        <v>1</v>
      </c>
      <c r="U40" s="14" t="s">
        <v>1</v>
      </c>
      <c r="V40" s="14" t="s">
        <v>1</v>
      </c>
      <c r="W40" s="14" t="s">
        <v>1</v>
      </c>
      <c r="X40" s="14" t="s">
        <v>1</v>
      </c>
      <c r="Y40" s="14" t="s">
        <v>1</v>
      </c>
      <c r="Z40" s="14" t="s">
        <v>1</v>
      </c>
      <c r="AA40" s="14" t="s">
        <v>1</v>
      </c>
      <c r="AB40" s="14" t="s">
        <v>1</v>
      </c>
      <c r="AC40" s="14" t="s">
        <v>1</v>
      </c>
      <c r="AD40" s="14" t="s">
        <v>1</v>
      </c>
      <c r="AE40" s="14" t="s">
        <v>1</v>
      </c>
    </row>
    <row r="41" spans="1:31" x14ac:dyDescent="0.2">
      <c r="A41" t="s">
        <v>104</v>
      </c>
      <c r="B41" t="s">
        <v>97</v>
      </c>
      <c r="C41" t="s">
        <v>97</v>
      </c>
      <c r="D41" t="s">
        <v>97</v>
      </c>
      <c r="E41" t="s">
        <v>97</v>
      </c>
      <c r="F41" t="s">
        <v>97</v>
      </c>
      <c r="G41" t="s">
        <v>97</v>
      </c>
      <c r="H41" t="s">
        <v>97</v>
      </c>
      <c r="I41" t="s">
        <v>97</v>
      </c>
      <c r="J41" t="s">
        <v>97</v>
      </c>
      <c r="K41" t="s">
        <v>97</v>
      </c>
      <c r="L41" t="s">
        <v>97</v>
      </c>
      <c r="M41" t="s">
        <v>97</v>
      </c>
      <c r="N41" t="s">
        <v>97</v>
      </c>
      <c r="O41" t="s">
        <v>97</v>
      </c>
      <c r="P41" t="s">
        <v>97</v>
      </c>
      <c r="Q41" t="s">
        <v>97</v>
      </c>
      <c r="R41" t="s">
        <v>97</v>
      </c>
      <c r="S41" t="s">
        <v>97</v>
      </c>
      <c r="T41" t="s">
        <v>97</v>
      </c>
      <c r="U41" t="s">
        <v>97</v>
      </c>
      <c r="V41" t="s">
        <v>97</v>
      </c>
      <c r="W41" t="s">
        <v>97</v>
      </c>
      <c r="X41" t="s">
        <v>97</v>
      </c>
      <c r="Y41" t="s">
        <v>97</v>
      </c>
      <c r="Z41" t="s">
        <v>97</v>
      </c>
      <c r="AA41" t="s">
        <v>97</v>
      </c>
      <c r="AB41" t="s">
        <v>97</v>
      </c>
      <c r="AC41" t="s">
        <v>97</v>
      </c>
      <c r="AD41" t="s">
        <v>97</v>
      </c>
      <c r="AE41" t="s">
        <v>97</v>
      </c>
    </row>
    <row r="42" spans="1:31" hidden="1" x14ac:dyDescent="0.2">
      <c r="A42" t="s">
        <v>105</v>
      </c>
      <c r="B42" s="3">
        <v>-5.6402822083499997E-2</v>
      </c>
      <c r="C42" s="3">
        <v>-5.6402822083499997E-2</v>
      </c>
      <c r="D42" s="3">
        <v>-7.0076399877790005E-2</v>
      </c>
      <c r="E42" s="3">
        <v>-8.3749977672080006E-2</v>
      </c>
      <c r="F42" s="3">
        <v>-9.7423555466369993E-2</v>
      </c>
      <c r="G42" s="3">
        <v>-0.11109713326065999</v>
      </c>
      <c r="H42" s="3">
        <v>-0.12477071105495</v>
      </c>
      <c r="I42" s="3">
        <v>-0.13844428884924001</v>
      </c>
      <c r="J42" s="3">
        <v>-0.15247736547147001</v>
      </c>
      <c r="K42" s="3">
        <v>-0.1665104420937</v>
      </c>
      <c r="L42" s="3">
        <v>-0.18054351871593</v>
      </c>
      <c r="M42" s="3">
        <v>-0.19457659533815999</v>
      </c>
      <c r="N42" s="3">
        <v>-0.20860967196038999</v>
      </c>
      <c r="O42" s="3">
        <v>-0.22228324975468</v>
      </c>
      <c r="P42" s="3">
        <v>-0.23595682754898001</v>
      </c>
      <c r="Q42" s="3">
        <v>-0.24963040534326</v>
      </c>
      <c r="R42" s="3">
        <v>-0.26330398313754</v>
      </c>
      <c r="S42" s="3">
        <v>-0.27697756093184001</v>
      </c>
      <c r="T42" s="3">
        <v>-0.29065113872613002</v>
      </c>
      <c r="U42" s="3">
        <v>-0.29936859738784</v>
      </c>
      <c r="V42" s="3">
        <v>-0.30808605604953998</v>
      </c>
      <c r="W42" s="3">
        <v>-0.30312993691696</v>
      </c>
      <c r="X42" s="3">
        <v>-0.29817381778437002</v>
      </c>
      <c r="Y42" s="3">
        <v>-0.29321769865178998</v>
      </c>
      <c r="Z42" s="3">
        <v>-0.27742986468386999</v>
      </c>
      <c r="AA42" s="3">
        <v>-0.26164203071595998</v>
      </c>
      <c r="AB42" s="3">
        <v>-0.24585419674803999</v>
      </c>
      <c r="AC42" s="3">
        <v>-0.23006636278011999</v>
      </c>
      <c r="AD42" s="3">
        <v>-0.21425632277136999</v>
      </c>
      <c r="AE42" s="3">
        <v>-0.19844628276262</v>
      </c>
    </row>
    <row r="43" spans="1:31" x14ac:dyDescent="0.2">
      <c r="A43" t="s">
        <v>106</v>
      </c>
      <c r="B43" s="3">
        <v>0.89679832670154003</v>
      </c>
      <c r="C43" s="3">
        <v>0.89679832670154003</v>
      </c>
      <c r="D43" s="3">
        <v>2.308273368834</v>
      </c>
      <c r="E43" s="3">
        <v>4.1228963099417602</v>
      </c>
      <c r="F43" s="3">
        <v>4.2510664399679303</v>
      </c>
      <c r="G43" s="3">
        <v>5.6397412564241698</v>
      </c>
      <c r="H43" s="3">
        <v>5.2867523258649003</v>
      </c>
      <c r="I43" s="3">
        <v>6.8308643907689399</v>
      </c>
      <c r="J43" s="3">
        <v>5.3834258286891199</v>
      </c>
      <c r="K43" s="3">
        <v>5.9848045205915703</v>
      </c>
      <c r="L43" s="3">
        <v>7.5276047095804302</v>
      </c>
      <c r="M43" s="3">
        <v>2.9809622109826401</v>
      </c>
      <c r="N43" s="3">
        <v>2.44881964351225</v>
      </c>
      <c r="O43" s="3">
        <v>1.87427483514111</v>
      </c>
      <c r="P43" s="3">
        <v>4.0591803627973899</v>
      </c>
      <c r="Q43" s="3">
        <v>4.0099346201794104</v>
      </c>
      <c r="R43" s="3">
        <v>4.8829233429797299</v>
      </c>
      <c r="S43" s="3">
        <v>4.6048899468473499</v>
      </c>
      <c r="T43" s="3">
        <v>6.0382279285901603</v>
      </c>
      <c r="U43" s="3">
        <v>6.6857726206702299</v>
      </c>
      <c r="V43" s="3">
        <v>8.3195337455952494</v>
      </c>
      <c r="W43" s="3">
        <v>8.9345727694759294</v>
      </c>
      <c r="X43" s="3">
        <v>7.3431184450179003</v>
      </c>
      <c r="Y43" s="3">
        <v>9.2887267429840001</v>
      </c>
      <c r="Z43" s="3">
        <v>11.7852534598227</v>
      </c>
      <c r="AA43" s="3">
        <v>12.3498966839276</v>
      </c>
      <c r="AB43" s="3">
        <v>12.345126306075199</v>
      </c>
      <c r="AC43" s="3">
        <v>13.0309291325265</v>
      </c>
      <c r="AD43" s="3">
        <v>15.0330819002311</v>
      </c>
      <c r="AE43" s="3">
        <v>14.233776885711301</v>
      </c>
    </row>
    <row r="44" spans="1:31" x14ac:dyDescent="0.2">
      <c r="A44" t="s">
        <v>107</v>
      </c>
      <c r="B44" s="3">
        <v>-27.386099321612718</v>
      </c>
      <c r="C44" s="3">
        <v>-29.773603231912851</v>
      </c>
      <c r="D44" s="3">
        <v>-34.583116058003903</v>
      </c>
      <c r="E44" s="3">
        <v>-39.413596946248411</v>
      </c>
      <c r="F44" s="3">
        <v>-44.275100004601477</v>
      </c>
      <c r="G44" s="3">
        <v>-49.150778506422043</v>
      </c>
      <c r="H44" s="3">
        <v>-54.069406628733873</v>
      </c>
      <c r="I44" s="3">
        <v>-58.962895482832202</v>
      </c>
      <c r="J44" s="3">
        <v>-60.263818389949201</v>
      </c>
      <c r="K44" s="3">
        <v>-61.355685609650607</v>
      </c>
      <c r="L44" s="3">
        <v>-62.662406599521638</v>
      </c>
      <c r="M44" s="3">
        <v>-67.980934507495164</v>
      </c>
      <c r="N44" s="3">
        <v>-65.750590063914657</v>
      </c>
      <c r="O44" s="3">
        <v>-63.414735639604928</v>
      </c>
      <c r="P44" s="3">
        <v>-60.964246062749623</v>
      </c>
      <c r="Q44" s="3">
        <v>-58.617000118079787</v>
      </c>
      <c r="R44" s="3">
        <v>-56.390125970244398</v>
      </c>
      <c r="S44" s="3">
        <v>-55.190179085427523</v>
      </c>
      <c r="T44" s="3">
        <v>-53.864597015875582</v>
      </c>
      <c r="U44" s="3">
        <v>-52.604054379004253</v>
      </c>
      <c r="V44" s="3">
        <v>-51.352846596875793</v>
      </c>
      <c r="W44" s="3">
        <v>-50.015791500449183</v>
      </c>
      <c r="X44" s="3">
        <v>-45.293210337656738</v>
      </c>
      <c r="Y44" s="3">
        <v>-40.533850095799558</v>
      </c>
      <c r="Z44" s="3">
        <v>-35.779514847868683</v>
      </c>
      <c r="AA44" s="3">
        <v>-30.880117956417799</v>
      </c>
      <c r="AB44" s="3">
        <v>-26.145429218372701</v>
      </c>
      <c r="AC44" s="3">
        <v>-21.341259676825999</v>
      </c>
      <c r="AD44" s="3">
        <v>-16.532189883634452</v>
      </c>
      <c r="AE44" s="3">
        <v>-11.757907260140779</v>
      </c>
    </row>
    <row r="45" spans="1:31" x14ac:dyDescent="0.2">
      <c r="A45" t="s">
        <v>108</v>
      </c>
      <c r="B45" t="s">
        <v>1</v>
      </c>
      <c r="C45" t="s">
        <v>1</v>
      </c>
      <c r="D45" t="s">
        <v>1</v>
      </c>
      <c r="E45" t="s">
        <v>1</v>
      </c>
      <c r="F45" t="s">
        <v>1</v>
      </c>
      <c r="G45" t="s">
        <v>1</v>
      </c>
      <c r="H45" t="s">
        <v>1</v>
      </c>
      <c r="I45" t="s">
        <v>1</v>
      </c>
      <c r="J45" t="s">
        <v>1</v>
      </c>
      <c r="K45" t="s">
        <v>1</v>
      </c>
      <c r="L45" t="s">
        <v>1</v>
      </c>
      <c r="M45" t="s">
        <v>1</v>
      </c>
      <c r="N45" t="s">
        <v>1</v>
      </c>
      <c r="O45" t="s">
        <v>1</v>
      </c>
      <c r="P45" t="s">
        <v>1</v>
      </c>
      <c r="Q45" t="s">
        <v>1</v>
      </c>
      <c r="R45" t="s">
        <v>1</v>
      </c>
      <c r="S45" t="s">
        <v>1</v>
      </c>
      <c r="T45" t="s">
        <v>1</v>
      </c>
      <c r="U45" s="3">
        <v>2.5257350999999999</v>
      </c>
      <c r="V45" s="3">
        <v>7.1049214599999999</v>
      </c>
      <c r="W45" s="3">
        <v>16.11826503</v>
      </c>
      <c r="X45" s="3">
        <v>17.08196805</v>
      </c>
      <c r="Y45" s="3">
        <v>17.551108330000002</v>
      </c>
      <c r="Z45" s="3">
        <v>17.087072729999999</v>
      </c>
      <c r="AA45" s="3">
        <v>15.92014144</v>
      </c>
      <c r="AB45" s="3">
        <v>17.683185435999999</v>
      </c>
      <c r="AC45" s="3">
        <v>17.996169517199998</v>
      </c>
      <c r="AD45" s="3">
        <v>18.17900981064</v>
      </c>
      <c r="AE45" s="3">
        <v>15.778855006768</v>
      </c>
    </row>
    <row r="46" spans="1:31" x14ac:dyDescent="0.2">
      <c r="A46" t="s">
        <v>109</v>
      </c>
      <c r="B46" s="3">
        <v>712.37756268000032</v>
      </c>
      <c r="C46" s="3">
        <v>703.20548239200025</v>
      </c>
      <c r="D46" s="3">
        <v>697.70718707760022</v>
      </c>
      <c r="E46" s="3">
        <v>692.20889176320031</v>
      </c>
      <c r="F46" s="3">
        <v>686.71059644880029</v>
      </c>
      <c r="G46" s="3">
        <v>681.21229211280036</v>
      </c>
      <c r="H46" s="3">
        <v>675.71398777680031</v>
      </c>
      <c r="I46" s="3">
        <v>670.21568344080038</v>
      </c>
      <c r="J46" s="3">
        <v>664.71737910480033</v>
      </c>
      <c r="K46" s="3">
        <v>659.2190747688004</v>
      </c>
      <c r="L46" s="3">
        <v>653.72077043280035</v>
      </c>
      <c r="M46" s="3">
        <v>648.22246609680042</v>
      </c>
      <c r="N46" s="3">
        <v>642.72416176080037</v>
      </c>
      <c r="O46" s="3">
        <v>637.22585742480044</v>
      </c>
      <c r="P46" s="3">
        <v>631.72755308880039</v>
      </c>
      <c r="Q46" s="3">
        <v>626.22924875280046</v>
      </c>
      <c r="R46" s="3">
        <v>620.73094441680041</v>
      </c>
      <c r="S46" s="3">
        <v>615.23264008080048</v>
      </c>
      <c r="T46" s="3">
        <v>609.73433574480043</v>
      </c>
      <c r="U46" s="3">
        <v>604.2360314088005</v>
      </c>
      <c r="V46" s="3">
        <v>598.73772707280045</v>
      </c>
      <c r="W46" s="3">
        <v>593.23942273680052</v>
      </c>
      <c r="X46" s="3">
        <v>587.74111840080047</v>
      </c>
      <c r="Y46" s="3">
        <v>582.24281406480054</v>
      </c>
      <c r="Z46" s="3">
        <v>576.74450972880049</v>
      </c>
      <c r="AA46" s="3">
        <v>571.24620539280056</v>
      </c>
      <c r="AB46" s="3">
        <v>565.74790105680063</v>
      </c>
      <c r="AC46" s="3">
        <v>560.24959672080058</v>
      </c>
      <c r="AD46" s="3">
        <v>554.75129238480065</v>
      </c>
      <c r="AE46" s="3">
        <v>549.36121948408106</v>
      </c>
    </row>
    <row r="47" spans="1:31" hidden="1" x14ac:dyDescent="0.2">
      <c r="A47" t="s">
        <v>110</v>
      </c>
      <c r="B47" t="s">
        <v>1</v>
      </c>
      <c r="C47" t="s">
        <v>1</v>
      </c>
      <c r="D47" t="s">
        <v>1</v>
      </c>
      <c r="E47" t="s">
        <v>1</v>
      </c>
      <c r="F47" t="s">
        <v>1</v>
      </c>
      <c r="G47" t="s">
        <v>1</v>
      </c>
      <c r="H47" t="s">
        <v>1</v>
      </c>
      <c r="I47" t="s">
        <v>1</v>
      </c>
      <c r="J47" t="s">
        <v>1</v>
      </c>
      <c r="K47" t="s">
        <v>1</v>
      </c>
      <c r="L47" t="s">
        <v>1</v>
      </c>
      <c r="M47" t="s">
        <v>1</v>
      </c>
      <c r="N47" t="s">
        <v>1</v>
      </c>
      <c r="O47" t="s">
        <v>1</v>
      </c>
      <c r="P47" t="s">
        <v>1</v>
      </c>
      <c r="Q47" t="s">
        <v>1</v>
      </c>
      <c r="R47" t="s">
        <v>1</v>
      </c>
      <c r="S47" t="s">
        <v>1</v>
      </c>
      <c r="T47" t="s">
        <v>1</v>
      </c>
      <c r="U47" t="s">
        <v>1</v>
      </c>
      <c r="V47" t="s">
        <v>1</v>
      </c>
      <c r="W47" t="s">
        <v>1</v>
      </c>
      <c r="X47" t="s">
        <v>1</v>
      </c>
      <c r="Y47" t="s">
        <v>1</v>
      </c>
      <c r="Z47" t="s">
        <v>1</v>
      </c>
      <c r="AA47" t="s">
        <v>1</v>
      </c>
      <c r="AB47" t="s">
        <v>1</v>
      </c>
      <c r="AC47" t="s">
        <v>1</v>
      </c>
      <c r="AD47" t="s">
        <v>1</v>
      </c>
      <c r="AE47" t="s">
        <v>1</v>
      </c>
    </row>
    <row r="48" spans="1:31" x14ac:dyDescent="0.2">
      <c r="A48" t="s">
        <v>111</v>
      </c>
      <c r="B48" s="3">
        <v>13.875400000000001</v>
      </c>
      <c r="C48" s="3">
        <v>13.875400000000001</v>
      </c>
      <c r="D48" s="3">
        <v>13.0983</v>
      </c>
      <c r="E48" s="3">
        <v>12.331899999999999</v>
      </c>
      <c r="F48" s="3">
        <v>11.585800000000001</v>
      </c>
      <c r="G48" s="3">
        <v>10.958</v>
      </c>
      <c r="H48" s="3">
        <v>10.644299999999999</v>
      </c>
      <c r="I48" s="3">
        <v>10.061400000000001</v>
      </c>
      <c r="J48" s="3">
        <v>9.6542999999999992</v>
      </c>
      <c r="K48" s="3">
        <v>8.9911999999999992</v>
      </c>
      <c r="L48" s="3">
        <v>8.2684999999999995</v>
      </c>
      <c r="M48" s="3">
        <v>7.9318</v>
      </c>
      <c r="N48" s="3">
        <v>7.4438000000000004</v>
      </c>
      <c r="O48" s="3">
        <v>7.0925000000000002</v>
      </c>
      <c r="P48" s="3">
        <v>7.2690000000000001</v>
      </c>
      <c r="Q48" s="3">
        <v>9.1884999999999994</v>
      </c>
      <c r="R48" s="3">
        <v>9.2262000000000004</v>
      </c>
      <c r="S48" s="3">
        <v>14.1189</v>
      </c>
      <c r="T48" s="3">
        <v>8.9597999999999995</v>
      </c>
      <c r="U48" s="3">
        <v>8.7507999999999999</v>
      </c>
      <c r="V48" s="3">
        <v>9.8320000000000007</v>
      </c>
      <c r="W48" s="3">
        <v>16.7455</v>
      </c>
      <c r="X48" s="3">
        <v>14.0647</v>
      </c>
      <c r="Y48" s="3">
        <v>13.4726</v>
      </c>
      <c r="Z48" s="3">
        <v>13.9688</v>
      </c>
      <c r="AA48" s="3">
        <v>9.8932000000000002</v>
      </c>
      <c r="AB48" s="3">
        <v>22.334800000000001</v>
      </c>
      <c r="AC48" s="3">
        <v>21.077200000000001</v>
      </c>
      <c r="AD48" s="3">
        <v>22.346</v>
      </c>
      <c r="AE48" s="3">
        <v>22.521859655359979</v>
      </c>
    </row>
    <row r="49" spans="1:31" x14ac:dyDescent="0.2">
      <c r="A49" t="s">
        <v>112</v>
      </c>
      <c r="B49" s="3">
        <v>-0.11175</v>
      </c>
      <c r="C49" s="3">
        <v>-0.11175</v>
      </c>
      <c r="D49" s="3">
        <v>-0.1165925</v>
      </c>
      <c r="E49" s="3">
        <v>-0.121435</v>
      </c>
      <c r="F49" s="3">
        <v>-0.12627749999999999</v>
      </c>
      <c r="G49" s="3">
        <v>-0.13111999999999999</v>
      </c>
      <c r="H49" s="3">
        <v>-0.13596249999999999</v>
      </c>
      <c r="I49" s="3">
        <v>-0.14633609285714</v>
      </c>
      <c r="J49" s="3">
        <v>-0.15670968571429</v>
      </c>
      <c r="K49" s="3">
        <v>-0.16708327857142999</v>
      </c>
      <c r="L49" s="3">
        <v>-0.17745687142857</v>
      </c>
      <c r="M49" s="3">
        <v>-0.18783046428571001</v>
      </c>
      <c r="N49" s="3">
        <v>-0.19820405714285999</v>
      </c>
      <c r="O49" s="3">
        <v>-0.20857765</v>
      </c>
      <c r="P49" s="3">
        <v>-0.20485265</v>
      </c>
      <c r="Q49" s="3">
        <v>-0.20112764999999999</v>
      </c>
      <c r="R49" s="3">
        <v>-0.19979729285714001</v>
      </c>
      <c r="S49" s="3">
        <v>-0.19607229285714001</v>
      </c>
      <c r="T49" s="3">
        <v>0.90212693380951003</v>
      </c>
      <c r="U49" s="3">
        <v>0.96541110047619005</v>
      </c>
      <c r="V49" s="3">
        <v>1.02869526714286</v>
      </c>
      <c r="W49" s="3">
        <v>1.0919794338095099</v>
      </c>
      <c r="X49" s="3">
        <v>1.1941631004761899</v>
      </c>
      <c r="Y49" s="3">
        <v>1.2963467671428599</v>
      </c>
      <c r="Z49" s="3">
        <v>1.3185627671428599</v>
      </c>
      <c r="AA49" s="3">
        <v>1.37755876714286</v>
      </c>
      <c r="AB49" s="3">
        <v>1.4181647671428601</v>
      </c>
      <c r="AC49" s="3">
        <v>1.3611280657142899</v>
      </c>
      <c r="AD49" s="3">
        <v>1.3040913642857099</v>
      </c>
      <c r="AE49" s="3">
        <v>1.2470546628571499</v>
      </c>
    </row>
    <row r="50" spans="1:31" x14ac:dyDescent="0.2">
      <c r="A50" t="s">
        <v>113</v>
      </c>
      <c r="B50" t="s">
        <v>1</v>
      </c>
      <c r="C50" t="s">
        <v>1</v>
      </c>
      <c r="D50" s="3">
        <v>20.258305422427721</v>
      </c>
      <c r="E50" s="3">
        <v>40.516610844855443</v>
      </c>
      <c r="F50" s="3">
        <v>60.77491626728316</v>
      </c>
      <c r="G50" s="3">
        <v>81.033221689710885</v>
      </c>
      <c r="H50" s="3">
        <v>101.29152711213861</v>
      </c>
      <c r="I50" s="3">
        <v>121.54983253456632</v>
      </c>
      <c r="J50" s="3">
        <v>141.80813795699405</v>
      </c>
      <c r="K50" s="3">
        <v>162.06644337942177</v>
      </c>
      <c r="L50" s="3">
        <v>182.32474880184949</v>
      </c>
      <c r="M50" s="3">
        <v>202.58305422427722</v>
      </c>
      <c r="N50" s="3">
        <v>222.84135964670492</v>
      </c>
      <c r="O50" s="3">
        <v>243.09966506913264</v>
      </c>
      <c r="P50" s="3">
        <v>263.35797049156037</v>
      </c>
      <c r="Q50" s="3">
        <v>283.61627591398809</v>
      </c>
      <c r="R50" s="3">
        <v>303.87458133641582</v>
      </c>
      <c r="S50" s="3">
        <v>324.13288675884354</v>
      </c>
      <c r="T50" s="3">
        <v>370.47556912499567</v>
      </c>
      <c r="U50" s="3">
        <v>392.75059267616558</v>
      </c>
      <c r="V50" s="3">
        <v>402.9003020345117</v>
      </c>
      <c r="W50" s="3">
        <v>428.43921016597966</v>
      </c>
      <c r="X50" s="3">
        <v>443.92932189179521</v>
      </c>
      <c r="Y50" s="3">
        <v>458.19630444105951</v>
      </c>
      <c r="Z50" s="3">
        <v>476.29681686240258</v>
      </c>
      <c r="AA50" s="3">
        <v>484.77394312240926</v>
      </c>
      <c r="AB50" s="3">
        <v>493.58287149345222</v>
      </c>
      <c r="AC50" s="3">
        <v>501.8603459431518</v>
      </c>
      <c r="AD50" s="3">
        <v>509.90298235855647</v>
      </c>
      <c r="AE50" s="3">
        <v>522.47378421889243</v>
      </c>
    </row>
    <row r="51" spans="1:31" x14ac:dyDescent="0.2">
      <c r="A51" t="s">
        <v>114</v>
      </c>
      <c r="B51" s="3">
        <v>-122.523375</v>
      </c>
      <c r="C51" s="3">
        <v>-122.523375</v>
      </c>
      <c r="D51" s="3">
        <v>-118.673771</v>
      </c>
      <c r="E51" s="3">
        <v>-151.74209099999999</v>
      </c>
      <c r="F51" s="3">
        <v>-98.154842000000002</v>
      </c>
      <c r="G51" s="3">
        <v>-201.003209</v>
      </c>
      <c r="H51" s="3">
        <v>-184.70531399999999</v>
      </c>
      <c r="I51" s="3">
        <v>-202.31023999999999</v>
      </c>
      <c r="J51" s="3">
        <v>-222.29389</v>
      </c>
      <c r="K51" s="3">
        <v>-285.50149399999998</v>
      </c>
      <c r="L51" s="3">
        <v>-385.39159699999999</v>
      </c>
      <c r="M51" s="3">
        <v>-397.23148600000002</v>
      </c>
      <c r="N51" s="3">
        <v>-366.32226400000002</v>
      </c>
      <c r="O51" s="3">
        <v>-367.034671</v>
      </c>
      <c r="P51" s="3">
        <v>-353.66703799999999</v>
      </c>
      <c r="Q51" s="3">
        <v>-322.12817799999999</v>
      </c>
      <c r="R51" s="3">
        <v>-232.79360299999999</v>
      </c>
      <c r="S51" s="3">
        <v>-189.74911299999999</v>
      </c>
      <c r="T51" s="3">
        <v>-191.05459200000001</v>
      </c>
      <c r="U51" s="3">
        <v>-77.400895000000006</v>
      </c>
      <c r="V51" s="3">
        <v>-55.226168000000001</v>
      </c>
      <c r="W51" s="3">
        <v>-127.535926</v>
      </c>
      <c r="X51" s="3">
        <v>-149.717974</v>
      </c>
      <c r="Y51" s="3">
        <v>-271.29677900000002</v>
      </c>
      <c r="Z51" s="3">
        <v>-237.601451</v>
      </c>
      <c r="AA51" s="3">
        <v>-125.550308</v>
      </c>
      <c r="AB51" s="3">
        <v>-98.711202999999998</v>
      </c>
      <c r="AC51" s="3">
        <v>-168.17036200000001</v>
      </c>
      <c r="AD51" s="3">
        <v>-283.44656099999997</v>
      </c>
      <c r="AE51" s="3">
        <v>-239.885254</v>
      </c>
    </row>
    <row r="52" spans="1:31" hidden="1" x14ac:dyDescent="0.2">
      <c r="A52" t="s">
        <v>115</v>
      </c>
      <c r="B52" s="3">
        <v>19.075477083606248</v>
      </c>
      <c r="C52" s="3">
        <v>19.075477083606248</v>
      </c>
      <c r="D52" s="3">
        <v>68.307409718914954</v>
      </c>
      <c r="E52" s="3">
        <v>21.54496717173803</v>
      </c>
      <c r="F52" s="3">
        <v>-67.813288506229355</v>
      </c>
      <c r="G52" s="3">
        <v>-52.172142826624757</v>
      </c>
      <c r="H52" s="3">
        <v>-61.100925060187727</v>
      </c>
      <c r="I52" s="3">
        <v>33.750477681576577</v>
      </c>
      <c r="J52" s="3">
        <v>19.784923730313501</v>
      </c>
      <c r="K52" s="3">
        <v>67.180340283030191</v>
      </c>
      <c r="L52" s="3">
        <v>65.565444992615753</v>
      </c>
      <c r="M52" s="3">
        <v>-147.13508116521407</v>
      </c>
      <c r="N52" s="3">
        <v>-39.749792011673087</v>
      </c>
      <c r="O52" s="3">
        <v>-42.131193676436553</v>
      </c>
      <c r="P52" s="3">
        <v>197.77165060036532</v>
      </c>
      <c r="Q52" s="3">
        <v>137.02050328006516</v>
      </c>
      <c r="R52" s="3">
        <v>-84.682451798105831</v>
      </c>
      <c r="S52" s="3">
        <v>71.880287451556271</v>
      </c>
      <c r="T52" s="3">
        <v>57.645865501452491</v>
      </c>
      <c r="U52" s="3">
        <v>37.535175430885978</v>
      </c>
      <c r="V52" s="3">
        <v>61.438215234966677</v>
      </c>
      <c r="W52" s="3">
        <v>6.6313224855718502</v>
      </c>
      <c r="X52" s="3">
        <v>75.949797973361626</v>
      </c>
      <c r="Y52" s="3">
        <v>-50.017516699029301</v>
      </c>
      <c r="Z52" s="3">
        <v>-27.926850070555091</v>
      </c>
      <c r="AA52" s="3">
        <v>11.070260739057909</v>
      </c>
      <c r="AB52" s="3">
        <v>-13.388978268444779</v>
      </c>
      <c r="AC52" s="3">
        <v>-99.781397181507529</v>
      </c>
      <c r="AD52" s="3">
        <v>-55.449142069482853</v>
      </c>
      <c r="AE52" s="3">
        <v>180.91582627659051</v>
      </c>
    </row>
    <row r="53" spans="1:31" hidden="1" x14ac:dyDescent="0.2">
      <c r="A53" t="s">
        <v>116</v>
      </c>
      <c r="B53" t="s">
        <v>1</v>
      </c>
      <c r="C53" t="s">
        <v>1</v>
      </c>
      <c r="D53" s="3">
        <v>0.18063578437778</v>
      </c>
      <c r="E53" s="3">
        <v>0.54058579902222004</v>
      </c>
      <c r="F53" s="3">
        <v>0.78158657876296</v>
      </c>
      <c r="G53" s="3">
        <v>1.08417728198519</v>
      </c>
      <c r="H53" s="3">
        <v>1.46538575400741</v>
      </c>
      <c r="I53" s="3">
        <v>1.6949364753185201</v>
      </c>
      <c r="J53" s="3">
        <v>1.8040646412740799</v>
      </c>
      <c r="K53" s="3">
        <v>1.9810957255259301</v>
      </c>
      <c r="L53" s="3">
        <v>2.12229915523704</v>
      </c>
      <c r="M53" s="3">
        <v>2.1948039977703702</v>
      </c>
      <c r="N53" s="3">
        <v>2.5496633052222202</v>
      </c>
      <c r="O53" s="3">
        <v>3.47539610504445</v>
      </c>
      <c r="P53" s="3">
        <v>4.3149630558814804</v>
      </c>
      <c r="Q53" s="3">
        <v>5.6161252669555601</v>
      </c>
      <c r="R53" s="3">
        <v>6.2519004473926003</v>
      </c>
      <c r="S53" s="3">
        <v>7.2552582634444498</v>
      </c>
      <c r="T53" s="3">
        <v>7.84639634283704</v>
      </c>
      <c r="U53" s="3">
        <v>8.6006839692296406</v>
      </c>
      <c r="V53" s="3">
        <v>9.0495088233851906</v>
      </c>
      <c r="W53" s="3">
        <v>9.7164713485555598</v>
      </c>
      <c r="X53" s="3">
        <v>9.7997504924740699</v>
      </c>
      <c r="Y53" s="3">
        <v>9.7991136286074099</v>
      </c>
      <c r="Z53" s="3">
        <v>9.7064650646518498</v>
      </c>
      <c r="AA53" s="3">
        <v>9.6300535606148099</v>
      </c>
      <c r="AB53" s="3">
        <v>9.4393370174814795</v>
      </c>
      <c r="AC53" s="3">
        <v>9.4477627779614508</v>
      </c>
      <c r="AD53" s="3">
        <v>9.5714235808651509</v>
      </c>
      <c r="AE53" s="3">
        <v>9.5714235808847992</v>
      </c>
    </row>
    <row r="54" spans="1:31" hidden="1" x14ac:dyDescent="0.2">
      <c r="A54" t="s">
        <v>117</v>
      </c>
      <c r="B54" s="3">
        <v>2505.9687090104544</v>
      </c>
      <c r="C54" s="3">
        <v>2505.9687090104544</v>
      </c>
      <c r="D54" s="3">
        <v>3500.0945604691151</v>
      </c>
      <c r="E54" s="3">
        <v>2651.0529486663504</v>
      </c>
      <c r="F54" s="3">
        <v>-143.81918368159339</v>
      </c>
      <c r="G54" s="3">
        <v>782.85386105457201</v>
      </c>
      <c r="H54" s="3">
        <v>-602.11698537372843</v>
      </c>
      <c r="I54" s="3">
        <v>-603.3718653365213</v>
      </c>
      <c r="J54" s="3">
        <v>-2630.9280901862508</v>
      </c>
      <c r="K54" s="3">
        <v>-1413.683158067221</v>
      </c>
      <c r="L54" s="3">
        <v>-1590.5643011244995</v>
      </c>
      <c r="M54" s="3">
        <v>-3249.7738644946862</v>
      </c>
      <c r="N54" s="3">
        <v>-4601.9694727506694</v>
      </c>
      <c r="O54" s="3">
        <v>-4672.2894881704005</v>
      </c>
      <c r="P54" s="3">
        <v>-2606.6264732547224</v>
      </c>
      <c r="Q54" s="3">
        <v>-5469.0413126462199</v>
      </c>
      <c r="R54" s="3">
        <v>-5811.468970152946</v>
      </c>
      <c r="S54" s="3">
        <v>-4761.4799546078884</v>
      </c>
      <c r="T54" s="3">
        <v>-3142.8815075365333</v>
      </c>
      <c r="U54" s="3">
        <v>-7958.3536624961089</v>
      </c>
      <c r="V54" s="3">
        <v>-7316.4829726340458</v>
      </c>
      <c r="W54" s="3">
        <v>-5429.8068136112397</v>
      </c>
      <c r="X54" s="3">
        <v>-9701.8316608923215</v>
      </c>
      <c r="Y54" s="3">
        <v>-7989.4319778324398</v>
      </c>
      <c r="Z54" s="3">
        <v>-11374.409565177524</v>
      </c>
      <c r="AA54" s="3">
        <v>-11881.411105511359</v>
      </c>
      <c r="AB54" s="3">
        <v>-10886.607161133665</v>
      </c>
      <c r="AC54" s="3">
        <v>-12092.587260691913</v>
      </c>
      <c r="AD54" s="3">
        <v>-9994.257072350867</v>
      </c>
      <c r="AE54" s="3">
        <v>-12094.13356269535</v>
      </c>
    </row>
    <row r="55" spans="1:31" hidden="1" x14ac:dyDescent="0.2">
      <c r="A55" t="s">
        <v>118</v>
      </c>
      <c r="B55" s="3">
        <v>-416.41681984635898</v>
      </c>
      <c r="C55" s="3">
        <v>-416.41681984635898</v>
      </c>
      <c r="D55" s="3">
        <v>-422.22034030678901</v>
      </c>
      <c r="E55" s="3">
        <v>-415.77572692530498</v>
      </c>
      <c r="F55" s="3">
        <v>-453.960793671185</v>
      </c>
      <c r="G55" s="3">
        <v>-466.05749415472297</v>
      </c>
      <c r="H55" s="3">
        <v>-512.36795471205198</v>
      </c>
      <c r="I55" s="3">
        <v>-514.40223213839602</v>
      </c>
      <c r="J55" s="3">
        <v>-522.40349787870105</v>
      </c>
      <c r="K55" s="3">
        <v>-531.10705404794896</v>
      </c>
      <c r="L55" s="3">
        <v>-549.78574023115698</v>
      </c>
      <c r="M55" s="3">
        <v>-616.48370479206403</v>
      </c>
      <c r="N55" s="3">
        <v>-688.22509183753198</v>
      </c>
      <c r="O55" s="3">
        <v>-751.28643207826099</v>
      </c>
      <c r="P55" s="3">
        <v>-810.90917593545703</v>
      </c>
      <c r="Q55" s="3">
        <v>-873.73071662237498</v>
      </c>
      <c r="R55" s="3">
        <v>-917.80859685132702</v>
      </c>
      <c r="S55" s="3">
        <v>-983.73271896831898</v>
      </c>
      <c r="T55" s="3">
        <v>-1009.90484198926</v>
      </c>
      <c r="U55" s="3">
        <v>-1083.8810790975899</v>
      </c>
      <c r="V55" s="3">
        <v>-1159.9150483680301</v>
      </c>
      <c r="W55" s="3">
        <v>-1161.5184590455699</v>
      </c>
      <c r="X55" s="3">
        <v>-1161.5941557506501</v>
      </c>
      <c r="Y55" s="3">
        <v>-1174.33227925913</v>
      </c>
      <c r="Z55" s="3">
        <v>-1167.8446941597199</v>
      </c>
      <c r="AA55" s="3">
        <v>-1164.2313710180799</v>
      </c>
      <c r="AB55" s="3">
        <v>-1181.44334847702</v>
      </c>
      <c r="AC55" s="3">
        <v>-1180.0600816341</v>
      </c>
      <c r="AD55" s="3">
        <v>-1195.40266423035</v>
      </c>
      <c r="AE55" s="3">
        <v>-1196.9315304918</v>
      </c>
    </row>
    <row r="56" spans="1:31" x14ac:dyDescent="0.2">
      <c r="A56" t="s">
        <v>119</v>
      </c>
      <c r="B56" s="3">
        <v>-416.41681984635898</v>
      </c>
      <c r="C56" s="3">
        <v>-416.41681984635898</v>
      </c>
      <c r="D56" s="3">
        <v>-422.22034030678901</v>
      </c>
      <c r="E56" s="3">
        <v>-415.77572692530498</v>
      </c>
      <c r="F56" s="3">
        <v>-453.960793671185</v>
      </c>
      <c r="G56" s="3">
        <v>-466.05749415472297</v>
      </c>
      <c r="H56" s="3">
        <v>-512.36795471205198</v>
      </c>
      <c r="I56" s="3">
        <v>-514.40223213839602</v>
      </c>
      <c r="J56" s="3">
        <v>-522.40349787870105</v>
      </c>
      <c r="K56" s="3">
        <v>-531.10705404794896</v>
      </c>
      <c r="L56" s="3">
        <v>-549.78574023115698</v>
      </c>
      <c r="M56" s="3">
        <v>-616.48370479206403</v>
      </c>
      <c r="N56" s="3">
        <v>-688.22509183753198</v>
      </c>
      <c r="O56" s="3">
        <v>-751.28643207826099</v>
      </c>
      <c r="P56" s="3">
        <v>-810.90917593545703</v>
      </c>
      <c r="Q56" s="3">
        <v>-873.73071662237498</v>
      </c>
      <c r="R56" s="3">
        <v>-917.80859685132702</v>
      </c>
      <c r="S56" s="3">
        <v>-983.73271896831898</v>
      </c>
      <c r="T56" s="3">
        <v>-1009.90484198926</v>
      </c>
      <c r="U56" s="3">
        <v>-1083.8810790975899</v>
      </c>
      <c r="V56" s="3">
        <v>-1159.9150483680301</v>
      </c>
      <c r="W56" s="3">
        <v>-1161.5184590455699</v>
      </c>
      <c r="X56" s="3">
        <v>-1161.5941557506501</v>
      </c>
      <c r="Y56" s="3">
        <v>-1174.33227925913</v>
      </c>
      <c r="Z56" s="3">
        <v>-1167.8446941597199</v>
      </c>
      <c r="AA56" s="3">
        <v>-1164.2313710180799</v>
      </c>
      <c r="AB56" s="3">
        <v>-1181.44334847702</v>
      </c>
      <c r="AC56" s="3">
        <v>-1180.0600816341</v>
      </c>
      <c r="AD56" s="3">
        <v>-1195.40266423035</v>
      </c>
      <c r="AE56" s="3">
        <v>-1196.9315304918</v>
      </c>
    </row>
    <row r="57" spans="1:31" hidden="1" x14ac:dyDescent="0.2">
      <c r="A57" t="s">
        <v>120</v>
      </c>
      <c r="B57" s="3">
        <v>15860.931743902907</v>
      </c>
      <c r="C57" s="3">
        <v>15860.931743902907</v>
      </c>
      <c r="D57" s="3">
        <v>17258.324480299092</v>
      </c>
      <c r="E57" s="3">
        <v>16373.174230131817</v>
      </c>
      <c r="F57" s="3">
        <v>12503.217641667272</v>
      </c>
      <c r="G57" s="3">
        <v>14582.938824382636</v>
      </c>
      <c r="H57" s="3">
        <v>12574.556798992906</v>
      </c>
      <c r="I57" s="3">
        <v>16736.30279033809</v>
      </c>
      <c r="J57" s="3">
        <v>14484.22622762727</v>
      </c>
      <c r="K57" s="3">
        <v>11872.218935122364</v>
      </c>
      <c r="L57" s="3">
        <v>12554.328851274544</v>
      </c>
      <c r="M57" s="3">
        <v>14072.729436583362</v>
      </c>
      <c r="N57" s="3">
        <v>16560.747944566363</v>
      </c>
      <c r="O57" s="3">
        <v>17837.924885879995</v>
      </c>
      <c r="P57" s="3">
        <v>15764.826711654543</v>
      </c>
      <c r="Q57" s="3">
        <v>16341.092551516362</v>
      </c>
      <c r="R57" s="3">
        <v>17031.206101186363</v>
      </c>
      <c r="S57" s="3">
        <v>15944.970124085454</v>
      </c>
      <c r="T57" s="3">
        <v>16849.523496398182</v>
      </c>
      <c r="U57" s="3">
        <v>15108.919960420908</v>
      </c>
      <c r="V57" s="3">
        <v>12592.737958663636</v>
      </c>
      <c r="W57" s="3">
        <v>13903.620732261817</v>
      </c>
      <c r="X57" s="3">
        <v>17493.470125780907</v>
      </c>
      <c r="Y57" s="3">
        <v>16008.986089996362</v>
      </c>
      <c r="Z57" s="3">
        <v>12709.807364465452</v>
      </c>
      <c r="AA57" s="3">
        <v>12193.800502963635</v>
      </c>
      <c r="AB57" s="3">
        <v>12252.029546825454</v>
      </c>
      <c r="AC57" s="3">
        <v>14806.035666209998</v>
      </c>
      <c r="AD57" s="3">
        <v>15019.663109907273</v>
      </c>
      <c r="AE57" s="3">
        <v>13473.530611006363</v>
      </c>
    </row>
    <row r="58" spans="1:31" s="86" customFormat="1" x14ac:dyDescent="0.2">
      <c r="A58" s="86" t="s">
        <v>186</v>
      </c>
      <c r="B58" s="87">
        <f>B56/1000*(44/12)</f>
        <v>-1.5268616727699829</v>
      </c>
      <c r="C58" s="87">
        <f t="shared" ref="C58:AE58" si="1">C56/1000*(44/12)</f>
        <v>-1.5268616727699829</v>
      </c>
      <c r="D58" s="87">
        <f t="shared" si="1"/>
        <v>-1.5481412477915597</v>
      </c>
      <c r="E58" s="87">
        <f t="shared" si="1"/>
        <v>-1.5245109987261181</v>
      </c>
      <c r="F58" s="87">
        <f t="shared" si="1"/>
        <v>-1.6645229101276784</v>
      </c>
      <c r="G58" s="87">
        <f t="shared" si="1"/>
        <v>-1.7088774785673175</v>
      </c>
      <c r="H58" s="87">
        <f t="shared" si="1"/>
        <v>-1.8786825006108572</v>
      </c>
      <c r="I58" s="87">
        <f t="shared" si="1"/>
        <v>-1.8861415178407852</v>
      </c>
      <c r="J58" s="87">
        <f t="shared" si="1"/>
        <v>-1.9154794922219036</v>
      </c>
      <c r="K58" s="87">
        <f t="shared" si="1"/>
        <v>-1.9473925315091463</v>
      </c>
      <c r="L58" s="87">
        <f t="shared" si="1"/>
        <v>-2.0158810475142421</v>
      </c>
      <c r="M58" s="87">
        <f t="shared" si="1"/>
        <v>-2.2604402509042347</v>
      </c>
      <c r="N58" s="87">
        <f t="shared" si="1"/>
        <v>-2.523492003404284</v>
      </c>
      <c r="O58" s="87">
        <f t="shared" si="1"/>
        <v>-2.7547169176202901</v>
      </c>
      <c r="P58" s="87">
        <f t="shared" si="1"/>
        <v>-2.9733336450966759</v>
      </c>
      <c r="Q58" s="87">
        <f t="shared" si="1"/>
        <v>-3.2036792942820416</v>
      </c>
      <c r="R58" s="87">
        <f t="shared" si="1"/>
        <v>-3.3652981884548656</v>
      </c>
      <c r="S58" s="87">
        <f t="shared" si="1"/>
        <v>-3.6070199695505027</v>
      </c>
      <c r="T58" s="87">
        <f t="shared" si="1"/>
        <v>-3.7029844206272866</v>
      </c>
      <c r="U58" s="87">
        <f t="shared" si="1"/>
        <v>-3.9742306233578293</v>
      </c>
      <c r="V58" s="87">
        <f t="shared" si="1"/>
        <v>-4.2530218440161098</v>
      </c>
      <c r="W58" s="87">
        <f t="shared" si="1"/>
        <v>-4.2589010165004222</v>
      </c>
      <c r="X58" s="87">
        <f t="shared" si="1"/>
        <v>-4.2591785710857168</v>
      </c>
      <c r="Y58" s="87">
        <f t="shared" si="1"/>
        <v>-4.3058850239501432</v>
      </c>
      <c r="Z58" s="87">
        <f t="shared" si="1"/>
        <v>-4.2820972119189724</v>
      </c>
      <c r="AA58" s="87">
        <f t="shared" si="1"/>
        <v>-4.2688483603996259</v>
      </c>
      <c r="AB58" s="87">
        <f t="shared" si="1"/>
        <v>-4.3319589444157396</v>
      </c>
      <c r="AC58" s="87">
        <f t="shared" si="1"/>
        <v>-4.3268869659917</v>
      </c>
      <c r="AD58" s="87">
        <f t="shared" si="1"/>
        <v>-4.3831431021779492</v>
      </c>
      <c r="AE58" s="87">
        <f t="shared" si="1"/>
        <v>-4.3887489451365997</v>
      </c>
    </row>
    <row r="59" spans="1:31" x14ac:dyDescent="0.2">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1:31" ht="12" thickBot="1" x14ac:dyDescent="0.25">
      <c r="E60" s="54"/>
    </row>
    <row r="61" spans="1:31" ht="12" thickBot="1" x14ac:dyDescent="0.25">
      <c r="A61" s="21" t="s">
        <v>124</v>
      </c>
      <c r="G61">
        <v>100</v>
      </c>
    </row>
    <row r="62" spans="1:31" x14ac:dyDescent="0.2">
      <c r="A62" s="27" t="s">
        <v>123</v>
      </c>
      <c r="B62" s="17"/>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row r="63" spans="1:31" x14ac:dyDescent="0.2">
      <c r="A63" s="22" t="s">
        <v>24</v>
      </c>
      <c r="B63" s="17"/>
      <c r="C63" s="31">
        <f>C31</f>
        <v>-10.39822464068911</v>
      </c>
      <c r="D63" s="31">
        <f t="shared" ref="D63:AE63" si="2">D31</f>
        <v>-0.87821083266656996</v>
      </c>
      <c r="E63" s="31">
        <f t="shared" si="2"/>
        <v>15.13270427934224</v>
      </c>
      <c r="F63" s="31">
        <f t="shared" si="2"/>
        <v>4.6615126090066603</v>
      </c>
      <c r="G63" s="31">
        <f t="shared" si="2"/>
        <v>4.8498552995107396</v>
      </c>
      <c r="H63" s="31">
        <f t="shared" si="2"/>
        <v>2.1495595057735302</v>
      </c>
      <c r="I63" s="31">
        <f t="shared" si="2"/>
        <v>-13.684903803834869</v>
      </c>
      <c r="J63" s="31">
        <f t="shared" si="2"/>
        <v>-7.8427830977643502</v>
      </c>
      <c r="K63" s="31">
        <f t="shared" si="2"/>
        <v>2.3903807772638999</v>
      </c>
      <c r="L63" s="31">
        <f t="shared" si="2"/>
        <v>-2.5249094579089202</v>
      </c>
      <c r="M63" s="31">
        <f t="shared" si="2"/>
        <v>-0.64511282139999004</v>
      </c>
      <c r="N63" s="31">
        <f t="shared" si="2"/>
        <v>-36.097823031444918</v>
      </c>
      <c r="O63" s="31">
        <f t="shared" si="2"/>
        <v>-33.692272058135913</v>
      </c>
      <c r="P63" s="31">
        <f t="shared" si="2"/>
        <v>-15.871078555840359</v>
      </c>
      <c r="Q63" s="31">
        <f t="shared" si="2"/>
        <v>-13.98030185092712</v>
      </c>
      <c r="R63" s="31">
        <f t="shared" si="2"/>
        <v>-3.4765090533748699</v>
      </c>
      <c r="S63" s="31">
        <f t="shared" si="2"/>
        <v>10.28681242036734</v>
      </c>
      <c r="T63" s="31">
        <f t="shared" si="2"/>
        <v>4.3286540352812199</v>
      </c>
      <c r="U63" s="31">
        <f t="shared" si="2"/>
        <v>-17.9304907918739</v>
      </c>
      <c r="V63" s="31">
        <f t="shared" si="2"/>
        <v>5.5832598477028403</v>
      </c>
      <c r="W63" s="31">
        <f t="shared" si="2"/>
        <v>24.581006435376182</v>
      </c>
      <c r="X63" s="31">
        <f t="shared" si="2"/>
        <v>14.133626321012949</v>
      </c>
      <c r="Y63" s="31">
        <f t="shared" si="2"/>
        <v>-2.1299548479879</v>
      </c>
      <c r="Z63" s="31">
        <f t="shared" si="2"/>
        <v>1.22652682733234</v>
      </c>
      <c r="AA63" s="31">
        <f t="shared" si="2"/>
        <v>10.09148833866978</v>
      </c>
      <c r="AB63" s="31">
        <f t="shared" si="2"/>
        <v>14.397976185639241</v>
      </c>
      <c r="AC63" s="31">
        <f t="shared" si="2"/>
        <v>20.61472979771947</v>
      </c>
      <c r="AD63" s="31">
        <f t="shared" si="2"/>
        <v>16.741059250467131</v>
      </c>
      <c r="AE63" s="31">
        <f t="shared" si="2"/>
        <v>28.646134062300501</v>
      </c>
    </row>
    <row r="64" spans="1:31" x14ac:dyDescent="0.2">
      <c r="A64" s="22" t="s">
        <v>9</v>
      </c>
      <c r="B64" s="17"/>
      <c r="C64" s="31">
        <f>C25</f>
        <v>11.651408586000001</v>
      </c>
      <c r="D64" s="31">
        <f t="shared" ref="D64:AE64" si="3">D25</f>
        <v>18.446317095000001</v>
      </c>
      <c r="E64" s="31">
        <f t="shared" si="3"/>
        <v>9.3336501271000003</v>
      </c>
      <c r="F64" s="31">
        <f t="shared" si="3"/>
        <v>10.458286232000001</v>
      </c>
      <c r="G64" s="31">
        <f t="shared" si="3"/>
        <v>11.841525932</v>
      </c>
      <c r="H64" s="31">
        <f t="shared" si="3"/>
        <v>56.688700662999999</v>
      </c>
      <c r="I64" s="31">
        <f t="shared" si="3"/>
        <v>81.678228188000006</v>
      </c>
      <c r="J64" s="31">
        <f t="shared" si="3"/>
        <v>105.10773086</v>
      </c>
      <c r="K64" s="31">
        <f t="shared" si="3"/>
        <v>133.32967299000001</v>
      </c>
      <c r="L64" s="31">
        <f t="shared" si="3"/>
        <v>174.82151464</v>
      </c>
      <c r="M64" s="31">
        <f t="shared" si="3"/>
        <v>191.24626881</v>
      </c>
      <c r="N64" s="31">
        <f t="shared" si="3"/>
        <v>306.83333556000002</v>
      </c>
      <c r="O64" s="31">
        <f t="shared" si="3"/>
        <v>405.52145932000002</v>
      </c>
      <c r="P64" s="31">
        <f t="shared" si="3"/>
        <v>531.47672970999997</v>
      </c>
      <c r="Q64" s="31">
        <f t="shared" si="3"/>
        <v>653.97318469000004</v>
      </c>
      <c r="R64" s="31">
        <f t="shared" si="3"/>
        <v>782.16086932999997</v>
      </c>
      <c r="S64" s="31">
        <f t="shared" si="3"/>
        <v>865.03740952999999</v>
      </c>
      <c r="T64" s="31">
        <f t="shared" si="3"/>
        <v>892.39099858999998</v>
      </c>
      <c r="U64" s="31">
        <f t="shared" si="3"/>
        <v>886.65058167999996</v>
      </c>
      <c r="V64" s="31">
        <f t="shared" si="3"/>
        <v>936.71003199999996</v>
      </c>
      <c r="W64" s="31">
        <f t="shared" si="3"/>
        <v>953.21347161000006</v>
      </c>
      <c r="X64" s="31">
        <f t="shared" si="3"/>
        <v>966.43009713000004</v>
      </c>
      <c r="Y64" s="31">
        <f t="shared" si="3"/>
        <v>981.89677379</v>
      </c>
      <c r="Z64" s="31">
        <f t="shared" si="3"/>
        <v>1019.5104621</v>
      </c>
      <c r="AA64" s="31">
        <f t="shared" si="3"/>
        <v>1022.9098999</v>
      </c>
      <c r="AB64" s="31">
        <f t="shared" si="3"/>
        <v>964.87714295000001</v>
      </c>
      <c r="AC64" s="31">
        <f t="shared" si="3"/>
        <v>928.63925905999997</v>
      </c>
      <c r="AD64" s="31">
        <f t="shared" si="3"/>
        <v>909.95892744000002</v>
      </c>
      <c r="AE64" s="31">
        <f t="shared" si="3"/>
        <v>883.01836351999998</v>
      </c>
    </row>
    <row r="65" spans="1:48" x14ac:dyDescent="0.2">
      <c r="A65" s="22" t="s">
        <v>2</v>
      </c>
      <c r="B65" s="17"/>
      <c r="C65" s="31">
        <f>C12</f>
        <v>-39.068290784805477</v>
      </c>
      <c r="D65" s="31">
        <f t="shared" ref="D65:AE65" si="4">D12</f>
        <v>-38.885778918065199</v>
      </c>
      <c r="E65" s="31">
        <f t="shared" si="4"/>
        <v>-38.703267051324907</v>
      </c>
      <c r="F65" s="31">
        <f t="shared" si="4"/>
        <v>-38.52075518458463</v>
      </c>
      <c r="G65" s="31">
        <f t="shared" si="4"/>
        <v>-38.338243317844338</v>
      </c>
      <c r="H65" s="31">
        <f t="shared" si="4"/>
        <v>-38.15573145110406</v>
      </c>
      <c r="I65" s="31">
        <f t="shared" si="4"/>
        <v>-37.973219584363768</v>
      </c>
      <c r="J65" s="31">
        <f t="shared" si="4"/>
        <v>-37.790707717623476</v>
      </c>
      <c r="K65" s="31">
        <f t="shared" si="4"/>
        <v>-37.608195850883199</v>
      </c>
      <c r="L65" s="31">
        <f t="shared" si="4"/>
        <v>-37.425683984142921</v>
      </c>
      <c r="M65" s="31">
        <f t="shared" si="4"/>
        <v>-37.243172117402629</v>
      </c>
      <c r="N65" s="31">
        <f t="shared" si="4"/>
        <v>-37.060660250662352</v>
      </c>
      <c r="O65" s="31">
        <f t="shared" si="4"/>
        <v>-36.87814838392206</v>
      </c>
      <c r="P65" s="31">
        <f t="shared" si="4"/>
        <v>-36.695636517181782</v>
      </c>
      <c r="Q65" s="31">
        <f t="shared" si="4"/>
        <v>-36.51312465044149</v>
      </c>
      <c r="R65" s="31">
        <f t="shared" si="4"/>
        <v>-36.330612783701199</v>
      </c>
      <c r="S65" s="31">
        <f t="shared" si="4"/>
        <v>-36.148100916960921</v>
      </c>
      <c r="T65" s="31">
        <f t="shared" si="4"/>
        <v>-35.965589050220643</v>
      </c>
      <c r="U65" s="31">
        <f t="shared" si="4"/>
        <v>-35.783077183480351</v>
      </c>
      <c r="V65" s="31">
        <f t="shared" si="4"/>
        <v>-35.59791757268755</v>
      </c>
      <c r="W65" s="31">
        <f t="shared" si="4"/>
        <v>-35.275563428745563</v>
      </c>
      <c r="X65" s="31">
        <f t="shared" si="4"/>
        <v>-35.09227060796173</v>
      </c>
      <c r="Y65" s="31">
        <f t="shared" si="4"/>
        <v>-34.908977787177939</v>
      </c>
      <c r="Z65" s="31">
        <f t="shared" si="4"/>
        <v>-34.755558069455198</v>
      </c>
      <c r="AA65" s="31">
        <f t="shared" si="4"/>
        <v>-34.604786095784966</v>
      </c>
      <c r="AB65" s="31">
        <f t="shared" si="4"/>
        <v>-34.454014122114742</v>
      </c>
      <c r="AC65" s="31">
        <f t="shared" si="4"/>
        <v>-34.288305596913979</v>
      </c>
      <c r="AD65" s="31">
        <f t="shared" si="4"/>
        <v>-34.122597071713187</v>
      </c>
      <c r="AE65" s="31">
        <f t="shared" si="4"/>
        <v>-33.956888546512388</v>
      </c>
    </row>
    <row r="66" spans="1:48" x14ac:dyDescent="0.2">
      <c r="A66" s="22" t="s">
        <v>17</v>
      </c>
      <c r="B66" s="17"/>
      <c r="C66" s="31" t="str">
        <f>C41</f>
        <v>NA</v>
      </c>
      <c r="D66" s="31" t="str">
        <f t="shared" ref="D66:AE66" si="5">D41</f>
        <v>NA</v>
      </c>
      <c r="E66" s="31" t="str">
        <f t="shared" si="5"/>
        <v>NA</v>
      </c>
      <c r="F66" s="31" t="str">
        <f t="shared" si="5"/>
        <v>NA</v>
      </c>
      <c r="G66" s="31" t="str">
        <f t="shared" si="5"/>
        <v>NA</v>
      </c>
      <c r="H66" s="31" t="str">
        <f t="shared" si="5"/>
        <v>NA</v>
      </c>
      <c r="I66" s="31" t="str">
        <f t="shared" si="5"/>
        <v>NA</v>
      </c>
      <c r="J66" s="31" t="str">
        <f t="shared" si="5"/>
        <v>NA</v>
      </c>
      <c r="K66" s="31" t="str">
        <f t="shared" si="5"/>
        <v>NA</v>
      </c>
      <c r="L66" s="31" t="str">
        <f t="shared" si="5"/>
        <v>NA</v>
      </c>
      <c r="M66" s="31" t="str">
        <f t="shared" si="5"/>
        <v>NA</v>
      </c>
      <c r="N66" s="31" t="str">
        <f t="shared" si="5"/>
        <v>NA</v>
      </c>
      <c r="O66" s="31" t="str">
        <f t="shared" si="5"/>
        <v>NA</v>
      </c>
      <c r="P66" s="31" t="str">
        <f t="shared" si="5"/>
        <v>NA</v>
      </c>
      <c r="Q66" s="31" t="str">
        <f t="shared" si="5"/>
        <v>NA</v>
      </c>
      <c r="R66" s="31" t="str">
        <f t="shared" si="5"/>
        <v>NA</v>
      </c>
      <c r="S66" s="31" t="str">
        <f t="shared" si="5"/>
        <v>NA</v>
      </c>
      <c r="T66" s="31" t="str">
        <f t="shared" si="5"/>
        <v>NA</v>
      </c>
      <c r="U66" s="31" t="str">
        <f t="shared" si="5"/>
        <v>NA</v>
      </c>
      <c r="V66" s="31" t="str">
        <f t="shared" si="5"/>
        <v>NA</v>
      </c>
      <c r="W66" s="31" t="str">
        <f t="shared" si="5"/>
        <v>NA</v>
      </c>
      <c r="X66" s="31" t="str">
        <f t="shared" si="5"/>
        <v>NA</v>
      </c>
      <c r="Y66" s="31" t="str">
        <f t="shared" si="5"/>
        <v>NA</v>
      </c>
      <c r="Z66" s="31" t="str">
        <f t="shared" si="5"/>
        <v>NA</v>
      </c>
      <c r="AA66" s="31" t="str">
        <f t="shared" si="5"/>
        <v>NA</v>
      </c>
      <c r="AB66" s="31" t="str">
        <f t="shared" si="5"/>
        <v>NA</v>
      </c>
      <c r="AC66" s="31" t="str">
        <f t="shared" si="5"/>
        <v>NA</v>
      </c>
      <c r="AD66" s="31" t="str">
        <f t="shared" si="5"/>
        <v>NA</v>
      </c>
      <c r="AE66" s="31" t="str">
        <f t="shared" si="5"/>
        <v>NA</v>
      </c>
    </row>
    <row r="67" spans="1:48" x14ac:dyDescent="0.2">
      <c r="A67" s="22" t="s">
        <v>25</v>
      </c>
      <c r="B67" s="17"/>
      <c r="C67" s="31">
        <f>C38</f>
        <v>4.2696493759849997E-2</v>
      </c>
      <c r="D67" s="31">
        <f t="shared" ref="D67:AE67" si="6">D38</f>
        <v>4.2696493759849997E-2</v>
      </c>
      <c r="E67" s="31">
        <f t="shared" si="6"/>
        <v>4.2696493759849997E-2</v>
      </c>
      <c r="F67" s="31">
        <f t="shared" si="6"/>
        <v>4.2696493759849997E-2</v>
      </c>
      <c r="G67" s="31">
        <f t="shared" si="6"/>
        <v>4.2696493759849997E-2</v>
      </c>
      <c r="H67" s="31">
        <f t="shared" si="6"/>
        <v>4.2696493759849997E-2</v>
      </c>
      <c r="I67" s="31">
        <f t="shared" si="6"/>
        <v>4.2696493759849997E-2</v>
      </c>
      <c r="J67" s="31">
        <f t="shared" si="6"/>
        <v>4.2696493759849997E-2</v>
      </c>
      <c r="K67" s="31">
        <f t="shared" si="6"/>
        <v>4.2696493759849997E-2</v>
      </c>
      <c r="L67" s="31">
        <f t="shared" si="6"/>
        <v>4.2696493759849997E-2</v>
      </c>
      <c r="M67" s="31">
        <f t="shared" si="6"/>
        <v>4.3594073923209999E-2</v>
      </c>
      <c r="N67" s="31">
        <f t="shared" si="6"/>
        <v>4.449165408657E-2</v>
      </c>
      <c r="O67" s="31">
        <f t="shared" si="6"/>
        <v>4.5389234249930001E-2</v>
      </c>
      <c r="P67" s="31">
        <f t="shared" si="6"/>
        <v>4.6286814413290002E-2</v>
      </c>
      <c r="Q67" s="31">
        <f t="shared" si="6"/>
        <v>4.7184394576650003E-2</v>
      </c>
      <c r="R67" s="31">
        <f t="shared" si="6"/>
        <v>4.8081974739999998E-2</v>
      </c>
      <c r="S67" s="31">
        <f t="shared" si="6"/>
        <v>4.8979554903359999E-2</v>
      </c>
      <c r="T67" s="31">
        <f t="shared" si="6"/>
        <v>4.9877135066720001E-2</v>
      </c>
      <c r="U67" s="31">
        <f t="shared" si="6"/>
        <v>4.7680244637480003E-2</v>
      </c>
      <c r="V67" s="31">
        <f t="shared" si="6"/>
        <v>4.5483354208239998E-2</v>
      </c>
      <c r="W67" s="31">
        <f t="shared" si="6"/>
        <v>4.3286463779000001E-2</v>
      </c>
      <c r="X67" s="31">
        <f t="shared" si="6"/>
        <v>4.1089573349760003E-2</v>
      </c>
      <c r="Y67" s="31">
        <f t="shared" si="6"/>
        <v>3.8892682920519998E-2</v>
      </c>
      <c r="Z67" s="31">
        <f t="shared" si="6"/>
        <v>3.6695792491280001E-2</v>
      </c>
      <c r="AA67" s="31">
        <f t="shared" si="6"/>
        <v>3.4498902062040003E-2</v>
      </c>
      <c r="AB67" s="31">
        <f t="shared" si="6"/>
        <v>3.2302011632799998E-2</v>
      </c>
      <c r="AC67" s="31">
        <f t="shared" si="6"/>
        <v>3.0105121203560001E-2</v>
      </c>
      <c r="AD67" s="31">
        <f t="shared" si="6"/>
        <v>2.790823077432E-2</v>
      </c>
      <c r="AE67" s="31">
        <f t="shared" si="6"/>
        <v>2.5711340345079998E-2</v>
      </c>
      <c r="AF67" s="1"/>
      <c r="AG67" s="1"/>
      <c r="AH67" s="1"/>
      <c r="AI67" s="1"/>
      <c r="AJ67" s="1"/>
      <c r="AK67" s="1"/>
      <c r="AL67" s="1"/>
      <c r="AM67" s="1"/>
      <c r="AN67" s="1"/>
      <c r="AO67" s="1"/>
      <c r="AP67" s="1"/>
      <c r="AQ67" s="1"/>
      <c r="AR67" s="1"/>
      <c r="AS67" s="1"/>
      <c r="AT67" s="1"/>
      <c r="AU67" s="1"/>
      <c r="AV67" s="1"/>
    </row>
    <row r="68" spans="1:48" ht="12" thickBot="1" x14ac:dyDescent="0.25">
      <c r="A68" s="22" t="s">
        <v>7</v>
      </c>
      <c r="B68" s="17"/>
      <c r="C68" s="31">
        <f>C18</f>
        <v>-125.69057383000001</v>
      </c>
      <c r="D68" s="31">
        <f t="shared" ref="D68:AE68" si="7">D18</f>
        <v>87.130993124</v>
      </c>
      <c r="E68" s="31">
        <f t="shared" si="7"/>
        <v>-239.37004132000001</v>
      </c>
      <c r="F68" s="31">
        <f t="shared" si="7"/>
        <v>24.222474783999999</v>
      </c>
      <c r="G68" s="31">
        <f t="shared" si="7"/>
        <v>181.09022530999999</v>
      </c>
      <c r="H68" s="31">
        <f t="shared" si="7"/>
        <v>147.63592621999999</v>
      </c>
      <c r="I68" s="31">
        <f t="shared" si="7"/>
        <v>297.21407517</v>
      </c>
      <c r="J68" s="31">
        <f t="shared" si="7"/>
        <v>213.78857368999999</v>
      </c>
      <c r="K68" s="31">
        <f t="shared" si="7"/>
        <v>220.65170918000001</v>
      </c>
      <c r="L68" s="31">
        <f t="shared" si="7"/>
        <v>152.25862124</v>
      </c>
      <c r="M68" s="31">
        <f t="shared" si="7"/>
        <v>109.71120972999999</v>
      </c>
      <c r="N68" s="31">
        <f t="shared" si="7"/>
        <v>287.28439209999999</v>
      </c>
      <c r="O68" s="31">
        <f t="shared" si="7"/>
        <v>-1.0128852718000001</v>
      </c>
      <c r="P68" s="31">
        <f t="shared" si="7"/>
        <v>57.212416509999997</v>
      </c>
      <c r="Q68" s="31">
        <f t="shared" si="7"/>
        <v>111.63138988999999</v>
      </c>
      <c r="R68" s="31">
        <f t="shared" si="7"/>
        <v>171.00231184</v>
      </c>
      <c r="S68" s="31">
        <f t="shared" si="7"/>
        <v>48.565918769</v>
      </c>
      <c r="T68" s="31">
        <f t="shared" si="7"/>
        <v>-145.59557099</v>
      </c>
      <c r="U68" s="31">
        <f t="shared" si="7"/>
        <v>0.84617263173000001</v>
      </c>
      <c r="V68" s="31">
        <f t="shared" si="7"/>
        <v>177.21815444000001</v>
      </c>
      <c r="W68" s="31">
        <f t="shared" si="7"/>
        <v>317.80935635999998</v>
      </c>
      <c r="X68" s="31">
        <f t="shared" si="7"/>
        <v>169.20686384999999</v>
      </c>
      <c r="Y68" s="31">
        <f t="shared" si="7"/>
        <v>176.64834820999999</v>
      </c>
      <c r="Z68" s="31">
        <f t="shared" si="7"/>
        <v>246.22225084999999</v>
      </c>
      <c r="AA68" s="31">
        <f t="shared" si="7"/>
        <v>35.557488423000002</v>
      </c>
      <c r="AB68" s="31">
        <f t="shared" si="7"/>
        <v>188.26271987999999</v>
      </c>
      <c r="AC68" s="31">
        <f t="shared" si="7"/>
        <v>81.034968527000004</v>
      </c>
      <c r="AD68" s="31">
        <f t="shared" si="7"/>
        <v>191.8928167</v>
      </c>
      <c r="AE68" s="31">
        <f t="shared" si="7"/>
        <v>-216.99506019</v>
      </c>
      <c r="AF68" s="1"/>
      <c r="AG68" s="1"/>
      <c r="AH68" s="1"/>
      <c r="AI68" s="1"/>
      <c r="AJ68" s="1"/>
      <c r="AK68" s="1"/>
      <c r="AL68" s="1"/>
      <c r="AM68" s="1"/>
      <c r="AN68" s="1"/>
      <c r="AO68" s="1"/>
      <c r="AP68" s="1"/>
      <c r="AQ68" s="1"/>
      <c r="AR68" s="1"/>
      <c r="AS68" s="1"/>
      <c r="AT68" s="1"/>
      <c r="AU68" s="1"/>
      <c r="AV68" s="1"/>
    </row>
    <row r="69" spans="1:48" s="35" customFormat="1" ht="12" thickBot="1" x14ac:dyDescent="0.25">
      <c r="A69" s="34" t="s">
        <v>175</v>
      </c>
      <c r="C69" s="36">
        <f>-SUM(C63:C68)/1000*(44/12)</f>
        <v>0.59936427531102732</v>
      </c>
      <c r="D69" s="36">
        <f t="shared" ref="D69:AE69" si="8">-SUM(D63:D68)/1000*(44/12)</f>
        <v>-0.24147206219410297</v>
      </c>
      <c r="E69" s="36">
        <f t="shared" si="8"/>
        <v>0.92973561072745026</v>
      </c>
      <c r="F69" s="36">
        <f t="shared" si="8"/>
        <v>-3.1687880920002296E-3</v>
      </c>
      <c r="G69" s="36">
        <f t="shared" si="8"/>
        <v>-0.58478221896389626</v>
      </c>
      <c r="H69" s="36">
        <f t="shared" si="8"/>
        <v>-0.61732422191524072</v>
      </c>
      <c r="I69" s="36">
        <f t="shared" si="8"/>
        <v>-1.2000152136997244</v>
      </c>
      <c r="J69" s="36">
        <f t="shared" si="8"/>
        <v>-1.0021202041706971</v>
      </c>
      <c r="K69" s="36">
        <f t="shared" si="8"/>
        <v>-1.1689562998305154</v>
      </c>
      <c r="L69" s="36">
        <f t="shared" si="8"/>
        <v>-1.0529648760829291</v>
      </c>
      <c r="M69" s="36">
        <f t="shared" si="8"/>
        <v>-0.96474688814210896</v>
      </c>
      <c r="N69" s="36">
        <f t="shared" si="8"/>
        <v>-1.9103470321172575</v>
      </c>
      <c r="O69" s="36">
        <f t="shared" si="8"/>
        <v>-1.224606323748104</v>
      </c>
      <c r="P69" s="36">
        <f t="shared" si="8"/>
        <v>-1.9659519658584343</v>
      </c>
      <c r="Q69" s="36">
        <f t="shared" si="8"/>
        <v>-2.6222472190684298</v>
      </c>
      <c r="R69" s="36">
        <f t="shared" si="8"/>
        <v>-3.3491485181281009</v>
      </c>
      <c r="S69" s="36">
        <f t="shared" si="8"/>
        <v>-3.2552337376434686</v>
      </c>
      <c r="T69" s="36">
        <f t="shared" si="8"/>
        <v>-2.6224306889738003</v>
      </c>
      <c r="U69" s="36">
        <f t="shared" si="8"/>
        <v>-3.0573798441303817</v>
      </c>
      <c r="V69" s="36">
        <f t="shared" si="8"/>
        <v>-3.9745163775871526</v>
      </c>
      <c r="W69" s="36">
        <f t="shared" si="8"/>
        <v>-4.6213623772815016</v>
      </c>
      <c r="X69" s="36">
        <f t="shared" si="8"/>
        <v>-4.0873044896434703</v>
      </c>
      <c r="Y69" s="36">
        <f t="shared" si="8"/>
        <v>-4.1123319675084336</v>
      </c>
      <c r="Z69" s="36">
        <f t="shared" si="8"/>
        <v>-4.5182147175013503</v>
      </c>
      <c r="AA69" s="36">
        <f t="shared" si="8"/>
        <v>-3.791291494715805</v>
      </c>
      <c r="AB69" s="36">
        <f t="shared" si="8"/>
        <v>-4.1547591319855774</v>
      </c>
      <c r="AC69" s="36">
        <f t="shared" si="8"/>
        <v>-3.6521127753330327</v>
      </c>
      <c r="AD69" s="36">
        <f t="shared" si="8"/>
        <v>-3.9764930866816033</v>
      </c>
      <c r="AE69" s="36">
        <f t="shared" si="8"/>
        <v>-2.4227069540158213</v>
      </c>
      <c r="AF69" s="1"/>
      <c r="AG69" s="1"/>
      <c r="AH69" s="1"/>
      <c r="AI69" s="1"/>
      <c r="AJ69" s="1"/>
      <c r="AK69" s="1"/>
      <c r="AL69" s="1"/>
      <c r="AM69" s="1"/>
      <c r="AN69" s="1"/>
      <c r="AO69" s="1"/>
      <c r="AP69" s="1"/>
      <c r="AQ69" s="1"/>
      <c r="AR69" s="1"/>
      <c r="AS69" s="1"/>
      <c r="AT69" s="1"/>
      <c r="AU69" s="1"/>
      <c r="AV69" s="1"/>
    </row>
    <row r="70" spans="1:48" x14ac:dyDescent="0.2">
      <c r="A70" s="28" t="s">
        <v>125</v>
      </c>
      <c r="B70" s="20"/>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1"/>
      <c r="AG70" s="1"/>
      <c r="AH70" s="1"/>
      <c r="AI70" s="1"/>
      <c r="AJ70" s="1"/>
      <c r="AK70" s="1"/>
      <c r="AL70" s="1"/>
      <c r="AM70" s="1"/>
      <c r="AN70" s="1"/>
      <c r="AO70" s="1"/>
      <c r="AP70" s="1"/>
      <c r="AQ70" s="1"/>
      <c r="AR70" s="1"/>
      <c r="AS70" s="1"/>
      <c r="AT70" s="1"/>
      <c r="AU70" s="1"/>
      <c r="AV70" s="1"/>
    </row>
    <row r="71" spans="1:48" x14ac:dyDescent="0.2">
      <c r="A71" s="23" t="s">
        <v>23</v>
      </c>
      <c r="B71" s="20"/>
      <c r="C71" s="32">
        <f>C51</f>
        <v>-122.523375</v>
      </c>
      <c r="D71" s="32">
        <f t="shared" ref="D71:AE71" si="9">D51</f>
        <v>-118.673771</v>
      </c>
      <c r="E71" s="32">
        <f t="shared" si="9"/>
        <v>-151.74209099999999</v>
      </c>
      <c r="F71" s="32">
        <f t="shared" si="9"/>
        <v>-98.154842000000002</v>
      </c>
      <c r="G71" s="32">
        <f t="shared" si="9"/>
        <v>-201.003209</v>
      </c>
      <c r="H71" s="32">
        <f t="shared" si="9"/>
        <v>-184.70531399999999</v>
      </c>
      <c r="I71" s="32">
        <f t="shared" si="9"/>
        <v>-202.31023999999999</v>
      </c>
      <c r="J71" s="32">
        <f t="shared" si="9"/>
        <v>-222.29389</v>
      </c>
      <c r="K71" s="32">
        <f t="shared" si="9"/>
        <v>-285.50149399999998</v>
      </c>
      <c r="L71" s="32">
        <f t="shared" si="9"/>
        <v>-385.39159699999999</v>
      </c>
      <c r="M71" s="32">
        <f t="shared" si="9"/>
        <v>-397.23148600000002</v>
      </c>
      <c r="N71" s="32">
        <f t="shared" si="9"/>
        <v>-366.32226400000002</v>
      </c>
      <c r="O71" s="32">
        <f t="shared" si="9"/>
        <v>-367.034671</v>
      </c>
      <c r="P71" s="32">
        <f t="shared" si="9"/>
        <v>-353.66703799999999</v>
      </c>
      <c r="Q71" s="32">
        <f t="shared" si="9"/>
        <v>-322.12817799999999</v>
      </c>
      <c r="R71" s="32">
        <f t="shared" si="9"/>
        <v>-232.79360299999999</v>
      </c>
      <c r="S71" s="32">
        <f t="shared" si="9"/>
        <v>-189.74911299999999</v>
      </c>
      <c r="T71" s="32">
        <f t="shared" si="9"/>
        <v>-191.05459200000001</v>
      </c>
      <c r="U71" s="32">
        <f t="shared" si="9"/>
        <v>-77.400895000000006</v>
      </c>
      <c r="V71" s="32">
        <f t="shared" si="9"/>
        <v>-55.226168000000001</v>
      </c>
      <c r="W71" s="32">
        <f t="shared" si="9"/>
        <v>-127.535926</v>
      </c>
      <c r="X71" s="32">
        <f t="shared" si="9"/>
        <v>-149.717974</v>
      </c>
      <c r="Y71" s="32">
        <f t="shared" si="9"/>
        <v>-271.29677900000002</v>
      </c>
      <c r="Z71" s="32">
        <f t="shared" si="9"/>
        <v>-237.601451</v>
      </c>
      <c r="AA71" s="32">
        <f t="shared" si="9"/>
        <v>-125.550308</v>
      </c>
      <c r="AB71" s="32">
        <f t="shared" si="9"/>
        <v>-98.711202999999998</v>
      </c>
      <c r="AC71" s="32">
        <f t="shared" si="9"/>
        <v>-168.17036200000001</v>
      </c>
      <c r="AD71" s="32">
        <f t="shared" si="9"/>
        <v>-283.44656099999997</v>
      </c>
      <c r="AE71" s="32">
        <f t="shared" si="9"/>
        <v>-239.885254</v>
      </c>
      <c r="AF71" s="1"/>
      <c r="AG71" s="1"/>
      <c r="AH71" s="1"/>
      <c r="AI71" s="1"/>
      <c r="AJ71" s="1"/>
      <c r="AK71" s="1"/>
      <c r="AL71" s="1"/>
      <c r="AM71" s="1"/>
      <c r="AN71" s="1"/>
      <c r="AO71" s="1"/>
      <c r="AP71" s="1"/>
      <c r="AQ71" s="1"/>
      <c r="AR71" s="1"/>
      <c r="AS71" s="1"/>
      <c r="AT71" s="1"/>
      <c r="AU71" s="1"/>
      <c r="AV71" s="1"/>
    </row>
    <row r="72" spans="1:48" x14ac:dyDescent="0.2">
      <c r="A72" s="23" t="s">
        <v>27</v>
      </c>
      <c r="B72" s="20"/>
      <c r="C72" s="32">
        <f>C24</f>
        <v>2.7839999999999998</v>
      </c>
      <c r="D72" s="32">
        <f t="shared" ref="D72:AE72" si="10">D24</f>
        <v>68.194999999999993</v>
      </c>
      <c r="E72" s="32">
        <f t="shared" si="10"/>
        <v>76.710999999999999</v>
      </c>
      <c r="F72" s="32">
        <f t="shared" si="10"/>
        <v>-0.51900000000000002</v>
      </c>
      <c r="G72" s="32">
        <f t="shared" si="10"/>
        <v>-60.56</v>
      </c>
      <c r="H72" s="32">
        <f t="shared" si="10"/>
        <v>-42.354999999999997</v>
      </c>
      <c r="I72" s="32">
        <f t="shared" si="10"/>
        <v>-254.697</v>
      </c>
      <c r="J72" s="32">
        <f t="shared" si="10"/>
        <v>-401.56299999999999</v>
      </c>
      <c r="K72" s="32">
        <f t="shared" si="10"/>
        <v>-330.32499999999999</v>
      </c>
      <c r="L72" s="32">
        <f t="shared" si="10"/>
        <v>-336.142</v>
      </c>
      <c r="M72" s="32">
        <f t="shared" si="10"/>
        <v>-317.10199999999998</v>
      </c>
      <c r="N72" s="32">
        <f t="shared" si="10"/>
        <v>-193.90199999999999</v>
      </c>
      <c r="O72" s="32">
        <f t="shared" si="10"/>
        <v>-103.119</v>
      </c>
      <c r="P72" s="32">
        <f t="shared" si="10"/>
        <v>-119.313</v>
      </c>
      <c r="Q72" s="32">
        <f t="shared" si="10"/>
        <v>-165.18100000000001</v>
      </c>
      <c r="R72" s="32">
        <f t="shared" si="10"/>
        <v>-158.31200000000001</v>
      </c>
      <c r="S72" s="32">
        <f t="shared" si="10"/>
        <v>-179.398</v>
      </c>
      <c r="T72" s="32">
        <f t="shared" si="10"/>
        <v>-124.19799999999999</v>
      </c>
      <c r="U72" s="32">
        <f t="shared" si="10"/>
        <v>-209.12799999999999</v>
      </c>
      <c r="V72" s="32">
        <f t="shared" si="10"/>
        <v>-145.20699999999999</v>
      </c>
      <c r="W72" s="32">
        <f t="shared" si="10"/>
        <v>-172.82599999999999</v>
      </c>
      <c r="X72" s="32">
        <f t="shared" si="10"/>
        <v>-127.372</v>
      </c>
      <c r="Y72" s="32">
        <f t="shared" si="10"/>
        <v>-155.411</v>
      </c>
      <c r="Z72" s="32">
        <f t="shared" si="10"/>
        <v>-112.65900000000001</v>
      </c>
      <c r="AA72" s="32">
        <f t="shared" si="10"/>
        <v>-141.05600000000001</v>
      </c>
      <c r="AB72" s="32">
        <f t="shared" si="10"/>
        <v>-135.87799999999999</v>
      </c>
      <c r="AC72" s="32">
        <f t="shared" si="10"/>
        <v>-271.404</v>
      </c>
      <c r="AD72" s="32">
        <f t="shared" si="10"/>
        <v>-330.66500000000002</v>
      </c>
      <c r="AE72" s="32">
        <f t="shared" si="10"/>
        <v>-373.94900000000001</v>
      </c>
      <c r="AF72" s="1"/>
      <c r="AG72" s="1"/>
      <c r="AH72" s="1"/>
      <c r="AI72" s="1"/>
      <c r="AJ72" s="1"/>
      <c r="AK72" s="1"/>
      <c r="AL72" s="1"/>
      <c r="AM72" s="1"/>
      <c r="AN72" s="1"/>
      <c r="AO72" s="1"/>
      <c r="AP72" s="1"/>
      <c r="AQ72" s="1"/>
      <c r="AR72" s="1"/>
      <c r="AS72" s="1"/>
      <c r="AT72" s="1"/>
      <c r="AU72" s="1"/>
      <c r="AV72" s="1"/>
    </row>
    <row r="73" spans="1:48" x14ac:dyDescent="0.2">
      <c r="A73" s="23" t="s">
        <v>8</v>
      </c>
      <c r="B73" s="20"/>
      <c r="C73" s="32" t="str">
        <f t="shared" ref="C73:AE73" si="11">C21</f>
        <v>NO</v>
      </c>
      <c r="D73" s="32">
        <f t="shared" si="11"/>
        <v>-15.20358158638617</v>
      </c>
      <c r="E73" s="32">
        <f t="shared" si="11"/>
        <v>-4.94079299890908</v>
      </c>
      <c r="F73" s="32">
        <f t="shared" si="11"/>
        <v>38.913069253091329</v>
      </c>
      <c r="G73" s="32">
        <f t="shared" si="11"/>
        <v>76.936269716170415</v>
      </c>
      <c r="H73" s="32">
        <f t="shared" si="11"/>
        <v>87.834646240816994</v>
      </c>
      <c r="I73" s="32">
        <f t="shared" si="11"/>
        <v>102.60662652189647</v>
      </c>
      <c r="J73" s="32">
        <f t="shared" si="11"/>
        <v>81.401325259095017</v>
      </c>
      <c r="K73" s="32">
        <f t="shared" si="11"/>
        <v>66.502409048393446</v>
      </c>
      <c r="L73" s="32">
        <f t="shared" si="11"/>
        <v>78.570402933221686</v>
      </c>
      <c r="M73" s="32">
        <f t="shared" si="11"/>
        <v>89.716172156547344</v>
      </c>
      <c r="N73" s="32">
        <f t="shared" si="11"/>
        <v>140.4942546405247</v>
      </c>
      <c r="O73" s="32">
        <f t="shared" si="11"/>
        <v>169.88584488775265</v>
      </c>
      <c r="P73" s="32">
        <f t="shared" si="11"/>
        <v>162.20748802872879</v>
      </c>
      <c r="Q73" s="32">
        <f t="shared" si="11"/>
        <v>176.91016435861067</v>
      </c>
      <c r="R73" s="32">
        <f t="shared" si="11"/>
        <v>159.21406004639994</v>
      </c>
      <c r="S73" s="32">
        <f t="shared" si="11"/>
        <v>173.32704732709013</v>
      </c>
      <c r="T73" s="32">
        <f t="shared" si="11"/>
        <v>164.99596823174204</v>
      </c>
      <c r="U73" s="32">
        <f t="shared" si="11"/>
        <v>166.80977605241867</v>
      </c>
      <c r="V73" s="32">
        <f t="shared" si="11"/>
        <v>165.02678276666853</v>
      </c>
      <c r="W73" s="32">
        <f t="shared" si="11"/>
        <v>170.49967681248643</v>
      </c>
      <c r="X73" s="32">
        <f t="shared" si="11"/>
        <v>187.9646096966639</v>
      </c>
      <c r="Y73" s="32">
        <f t="shared" si="11"/>
        <v>188.32360575434009</v>
      </c>
      <c r="Z73" s="32">
        <f t="shared" si="11"/>
        <v>150.5465797630647</v>
      </c>
      <c r="AA73" s="32">
        <f t="shared" si="11"/>
        <v>106.65151735062405</v>
      </c>
      <c r="AB73" s="32">
        <f t="shared" si="11"/>
        <v>79.833924280785922</v>
      </c>
      <c r="AC73" s="32">
        <f t="shared" si="11"/>
        <v>65.708200882314159</v>
      </c>
      <c r="AD73" s="32">
        <f t="shared" si="11"/>
        <v>87.641472797303024</v>
      </c>
      <c r="AE73" s="32">
        <f t="shared" si="11"/>
        <v>102.98695139144849</v>
      </c>
    </row>
    <row r="74" spans="1:48" x14ac:dyDescent="0.2">
      <c r="A74" s="23" t="s">
        <v>26</v>
      </c>
      <c r="B74" s="20"/>
      <c r="C74" s="32" t="str">
        <f t="shared" ref="C74:AE74" si="12">C35</f>
        <v>NA</v>
      </c>
      <c r="D74" s="32" t="str">
        <f t="shared" si="12"/>
        <v>NA</v>
      </c>
      <c r="E74" s="32" t="str">
        <f t="shared" si="12"/>
        <v>NA</v>
      </c>
      <c r="F74" s="32" t="str">
        <f t="shared" si="12"/>
        <v>NA</v>
      </c>
      <c r="G74" s="32" t="str">
        <f t="shared" si="12"/>
        <v>NA</v>
      </c>
      <c r="H74" s="32" t="str">
        <f t="shared" si="12"/>
        <v>NA</v>
      </c>
      <c r="I74" s="32" t="str">
        <f t="shared" si="12"/>
        <v>NA</v>
      </c>
      <c r="J74" s="32" t="str">
        <f t="shared" si="12"/>
        <v>NA</v>
      </c>
      <c r="K74" s="32" t="str">
        <f t="shared" si="12"/>
        <v>NA</v>
      </c>
      <c r="L74" s="32" t="str">
        <f t="shared" si="12"/>
        <v>NA</v>
      </c>
      <c r="M74" s="32" t="str">
        <f t="shared" si="12"/>
        <v>NA</v>
      </c>
      <c r="N74" s="32" t="str">
        <f t="shared" si="12"/>
        <v>NA</v>
      </c>
      <c r="O74" s="32" t="str">
        <f t="shared" si="12"/>
        <v>NA</v>
      </c>
      <c r="P74" s="32" t="str">
        <f t="shared" si="12"/>
        <v>NA</v>
      </c>
      <c r="Q74" s="32" t="str">
        <f t="shared" si="12"/>
        <v>NA</v>
      </c>
      <c r="R74" s="32" t="str">
        <f t="shared" si="12"/>
        <v>NA</v>
      </c>
      <c r="S74" s="32" t="str">
        <f t="shared" si="12"/>
        <v>NA</v>
      </c>
      <c r="T74" s="32" t="str">
        <f t="shared" si="12"/>
        <v>NA</v>
      </c>
      <c r="U74" s="32" t="str">
        <f t="shared" si="12"/>
        <v>NA</v>
      </c>
      <c r="V74" s="32" t="str">
        <f t="shared" si="12"/>
        <v>NA</v>
      </c>
      <c r="W74" s="32" t="str">
        <f t="shared" si="12"/>
        <v>NA</v>
      </c>
      <c r="X74" s="32" t="str">
        <f t="shared" si="12"/>
        <v>NA</v>
      </c>
      <c r="Y74" s="32" t="str">
        <f t="shared" si="12"/>
        <v>NA</v>
      </c>
      <c r="Z74" s="32" t="str">
        <f t="shared" si="12"/>
        <v>NA</v>
      </c>
      <c r="AA74" s="32" t="str">
        <f t="shared" si="12"/>
        <v>NA</v>
      </c>
      <c r="AB74" s="32" t="str">
        <f t="shared" si="12"/>
        <v>NA</v>
      </c>
      <c r="AC74" s="32" t="str">
        <f t="shared" si="12"/>
        <v>NA</v>
      </c>
      <c r="AD74" s="32" t="str">
        <f t="shared" si="12"/>
        <v>NA</v>
      </c>
      <c r="AE74" s="32" t="str">
        <f t="shared" si="12"/>
        <v>NA</v>
      </c>
    </row>
    <row r="75" spans="1:48" ht="12" thickBot="1" x14ac:dyDescent="0.25">
      <c r="A75" s="23" t="s">
        <v>15</v>
      </c>
      <c r="B75" s="20"/>
      <c r="C75" s="32" t="str">
        <f t="shared" ref="C75:AE75" si="13">C37</f>
        <v>—</v>
      </c>
      <c r="D75" s="32">
        <f t="shared" si="13"/>
        <v>-1.06826643333333</v>
      </c>
      <c r="E75" s="32">
        <f t="shared" si="13"/>
        <v>-2.1365328666666699</v>
      </c>
      <c r="F75" s="32">
        <f t="shared" si="13"/>
        <v>-3.2047992999999999</v>
      </c>
      <c r="G75" s="32">
        <f t="shared" si="13"/>
        <v>-4.27306573333333</v>
      </c>
      <c r="H75" s="32">
        <f t="shared" si="13"/>
        <v>-5.3413321666666604</v>
      </c>
      <c r="I75" s="32">
        <f t="shared" si="13"/>
        <v>-6.4095985999999998</v>
      </c>
      <c r="J75" s="32">
        <f t="shared" si="13"/>
        <v>-5.6266660726666604</v>
      </c>
      <c r="K75" s="32">
        <f t="shared" si="13"/>
        <v>-3.8387112853333298</v>
      </c>
      <c r="L75" s="32">
        <f t="shared" si="13"/>
        <v>-4.8798364000000003</v>
      </c>
      <c r="M75" s="32">
        <f t="shared" si="13"/>
        <v>-5.31058523</v>
      </c>
      <c r="N75" s="32">
        <f t="shared" si="13"/>
        <v>-3.3849226730000002</v>
      </c>
      <c r="O75" s="32">
        <f t="shared" si="13"/>
        <v>-2.0922386080000002</v>
      </c>
      <c r="P75" s="32">
        <f t="shared" si="13"/>
        <v>16.208565634999999</v>
      </c>
      <c r="Q75" s="32">
        <f t="shared" si="13"/>
        <v>40.430337226999988</v>
      </c>
      <c r="R75" s="32">
        <f t="shared" si="13"/>
        <v>71.096555891999998</v>
      </c>
      <c r="S75" s="32">
        <f t="shared" si="13"/>
        <v>101.36640161899996</v>
      </c>
      <c r="T75" s="32">
        <f t="shared" si="13"/>
        <v>134.61074217199996</v>
      </c>
      <c r="U75" s="32">
        <f t="shared" si="13"/>
        <v>136.69312659099995</v>
      </c>
      <c r="V75" s="32">
        <f t="shared" si="13"/>
        <v>145.09358642299998</v>
      </c>
      <c r="W75" s="32">
        <f t="shared" si="13"/>
        <v>161.33845327999992</v>
      </c>
      <c r="X75" s="32">
        <f t="shared" si="13"/>
        <v>172.54988324333326</v>
      </c>
      <c r="Y75" s="32">
        <f t="shared" si="13"/>
        <v>183.03385352066661</v>
      </c>
      <c r="Z75" s="32">
        <f t="shared" si="13"/>
        <v>190.02040934399992</v>
      </c>
      <c r="AA75" s="32">
        <f t="shared" si="13"/>
        <v>186.91681822433327</v>
      </c>
      <c r="AB75" s="32">
        <f t="shared" si="13"/>
        <v>250.95818319566663</v>
      </c>
      <c r="AC75" s="32">
        <f t="shared" si="13"/>
        <v>259.03745130899995</v>
      </c>
      <c r="AD75" s="32">
        <f t="shared" si="13"/>
        <v>273.76268436866656</v>
      </c>
      <c r="AE75" s="32">
        <f t="shared" si="13"/>
        <v>278.08402921033326</v>
      </c>
    </row>
    <row r="76" spans="1:48" ht="12" thickBot="1" x14ac:dyDescent="0.25">
      <c r="A76" s="38" t="s">
        <v>175</v>
      </c>
      <c r="B76" s="14"/>
      <c r="C76" s="39">
        <f t="shared" ref="C76:AE76" si="14">-SUM(C71:C75)/1000*(44/12)</f>
        <v>0.43904437499999999</v>
      </c>
      <c r="D76" s="39">
        <f t="shared" si="14"/>
        <v>0.24475226973897155</v>
      </c>
      <c r="E76" s="39">
        <f t="shared" si="14"/>
        <v>0.30106419517377769</v>
      </c>
      <c r="F76" s="39">
        <f t="shared" si="14"/>
        <v>0.23087376417199848</v>
      </c>
      <c r="G76" s="39">
        <f t="shared" si="14"/>
        <v>0.69263335172959739</v>
      </c>
      <c r="H76" s="39">
        <f t="shared" si="14"/>
        <v>0.53007899972811534</v>
      </c>
      <c r="I76" s="39">
        <f t="shared" si="14"/>
        <v>1.322970777619713</v>
      </c>
      <c r="J76" s="39">
        <f t="shared" si="14"/>
        <v>2.0096348463164295</v>
      </c>
      <c r="K76" s="39">
        <f t="shared" si="14"/>
        <v>2.0282635862021126</v>
      </c>
      <c r="L76" s="39">
        <f t="shared" si="14"/>
        <v>2.3754244450448541</v>
      </c>
      <c r="M76" s="39">
        <f t="shared" si="14"/>
        <v>2.3097356299359926</v>
      </c>
      <c r="N76" s="39">
        <f t="shared" si="14"/>
        <v>1.5514214174524095</v>
      </c>
      <c r="O76" s="39">
        <f t="shared" si="14"/>
        <v>1.1086535706409069</v>
      </c>
      <c r="P76" s="39">
        <f t="shared" si="14"/>
        <v>1.0800679425663275</v>
      </c>
      <c r="Q76" s="39">
        <f t="shared" si="14"/>
        <v>0.98988514685276063</v>
      </c>
      <c r="R76" s="39">
        <f t="shared" si="14"/>
        <v>0.58958161922586672</v>
      </c>
      <c r="S76" s="39">
        <f t="shared" si="14"/>
        <v>0.34633010153100297</v>
      </c>
      <c r="T76" s="39">
        <f t="shared" si="14"/>
        <v>5.7368232519612643E-2</v>
      </c>
      <c r="U76" s="39">
        <f t="shared" si="14"/>
        <v>-6.2238028025868357E-2</v>
      </c>
      <c r="V76" s="39">
        <f t="shared" si="14"/>
        <v>-0.40218640436211789</v>
      </c>
      <c r="W76" s="39">
        <f t="shared" si="14"/>
        <v>-0.11541274833911667</v>
      </c>
      <c r="X76" s="39">
        <f t="shared" si="14"/>
        <v>-0.30588990277998962</v>
      </c>
      <c r="Y76" s="39">
        <f t="shared" si="14"/>
        <v>0.20295117232497548</v>
      </c>
      <c r="Z76" s="39">
        <f t="shared" si="14"/>
        <v>3.5542693607429711E-2</v>
      </c>
      <c r="AA76" s="39">
        <f t="shared" si="14"/>
        <v>-9.8860767774843386E-2</v>
      </c>
      <c r="AB76" s="39">
        <f t="shared" si="14"/>
        <v>-0.35274398308032612</v>
      </c>
      <c r="AC76" s="39">
        <f t="shared" si="14"/>
        <v>0.42103860263184834</v>
      </c>
      <c r="AD76" s="39">
        <f t="shared" si="14"/>
        <v>0.92659381405811136</v>
      </c>
      <c r="AE76" s="39">
        <f t="shared" si="14"/>
        <v>0.85346533579346695</v>
      </c>
    </row>
    <row r="77" spans="1:48" x14ac:dyDescent="0.2">
      <c r="A77" s="29" t="s">
        <v>126</v>
      </c>
      <c r="B77" s="18"/>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row>
    <row r="78" spans="1:48" x14ac:dyDescent="0.2">
      <c r="A78" s="24" t="s">
        <v>22</v>
      </c>
      <c r="B78" s="18"/>
      <c r="C78" s="33" t="str">
        <f t="shared" ref="C78:AE78" si="15">C50</f>
        <v>NO</v>
      </c>
      <c r="D78" s="33">
        <f t="shared" si="15"/>
        <v>20.258305422427721</v>
      </c>
      <c r="E78" s="33">
        <f t="shared" si="15"/>
        <v>40.516610844855443</v>
      </c>
      <c r="F78" s="33">
        <f t="shared" si="15"/>
        <v>60.77491626728316</v>
      </c>
      <c r="G78" s="33">
        <f t="shared" si="15"/>
        <v>81.033221689710885</v>
      </c>
      <c r="H78" s="33">
        <f t="shared" si="15"/>
        <v>101.29152711213861</v>
      </c>
      <c r="I78" s="33">
        <f t="shared" si="15"/>
        <v>121.54983253456632</v>
      </c>
      <c r="J78" s="33">
        <f t="shared" si="15"/>
        <v>141.80813795699405</v>
      </c>
      <c r="K78" s="33">
        <f t="shared" si="15"/>
        <v>162.06644337942177</v>
      </c>
      <c r="L78" s="33">
        <f t="shared" si="15"/>
        <v>182.32474880184949</v>
      </c>
      <c r="M78" s="33">
        <f t="shared" si="15"/>
        <v>202.58305422427722</v>
      </c>
      <c r="N78" s="33">
        <f t="shared" si="15"/>
        <v>222.84135964670492</v>
      </c>
      <c r="O78" s="33">
        <f t="shared" si="15"/>
        <v>243.09966506913264</v>
      </c>
      <c r="P78" s="33">
        <f t="shared" si="15"/>
        <v>263.35797049156037</v>
      </c>
      <c r="Q78" s="33">
        <f t="shared" si="15"/>
        <v>283.61627591398809</v>
      </c>
      <c r="R78" s="33">
        <f t="shared" si="15"/>
        <v>303.87458133641582</v>
      </c>
      <c r="S78" s="33">
        <f t="shared" si="15"/>
        <v>324.13288675884354</v>
      </c>
      <c r="T78" s="33">
        <f t="shared" si="15"/>
        <v>370.47556912499567</v>
      </c>
      <c r="U78" s="33">
        <f t="shared" si="15"/>
        <v>392.75059267616558</v>
      </c>
      <c r="V78" s="33">
        <f t="shared" si="15"/>
        <v>402.9003020345117</v>
      </c>
      <c r="W78" s="33">
        <f t="shared" si="15"/>
        <v>428.43921016597966</v>
      </c>
      <c r="X78" s="33">
        <f t="shared" si="15"/>
        <v>443.92932189179521</v>
      </c>
      <c r="Y78" s="33">
        <f t="shared" si="15"/>
        <v>458.19630444105951</v>
      </c>
      <c r="Z78" s="33">
        <f t="shared" si="15"/>
        <v>476.29681686240258</v>
      </c>
      <c r="AA78" s="33">
        <f t="shared" si="15"/>
        <v>484.77394312240926</v>
      </c>
      <c r="AB78" s="33">
        <f t="shared" si="15"/>
        <v>493.58287149345222</v>
      </c>
      <c r="AC78" s="33">
        <f t="shared" si="15"/>
        <v>501.8603459431518</v>
      </c>
      <c r="AD78" s="33">
        <f t="shared" si="15"/>
        <v>509.90298235855647</v>
      </c>
      <c r="AE78" s="33">
        <f t="shared" si="15"/>
        <v>522.47378421889243</v>
      </c>
    </row>
    <row r="79" spans="1:48" x14ac:dyDescent="0.2">
      <c r="A79" s="24" t="s">
        <v>18</v>
      </c>
      <c r="B79" s="18"/>
      <c r="C79" s="33" t="str">
        <f t="shared" ref="C79:AE79" si="16">C45</f>
        <v>NO</v>
      </c>
      <c r="D79" s="33" t="str">
        <f t="shared" si="16"/>
        <v>NO</v>
      </c>
      <c r="E79" s="33" t="str">
        <f t="shared" si="16"/>
        <v>NO</v>
      </c>
      <c r="F79" s="33" t="str">
        <f t="shared" si="16"/>
        <v>NO</v>
      </c>
      <c r="G79" s="33" t="str">
        <f t="shared" si="16"/>
        <v>NO</v>
      </c>
      <c r="H79" s="33" t="str">
        <f t="shared" si="16"/>
        <v>NO</v>
      </c>
      <c r="I79" s="33" t="str">
        <f t="shared" si="16"/>
        <v>NO</v>
      </c>
      <c r="J79" s="33" t="str">
        <f t="shared" si="16"/>
        <v>NO</v>
      </c>
      <c r="K79" s="33" t="str">
        <f t="shared" si="16"/>
        <v>NO</v>
      </c>
      <c r="L79" s="33" t="str">
        <f t="shared" si="16"/>
        <v>NO</v>
      </c>
      <c r="M79" s="33" t="str">
        <f t="shared" si="16"/>
        <v>NO</v>
      </c>
      <c r="N79" s="33" t="str">
        <f t="shared" si="16"/>
        <v>NO</v>
      </c>
      <c r="O79" s="33" t="str">
        <f t="shared" si="16"/>
        <v>NO</v>
      </c>
      <c r="P79" s="33" t="str">
        <f t="shared" si="16"/>
        <v>NO</v>
      </c>
      <c r="Q79" s="33" t="str">
        <f t="shared" si="16"/>
        <v>NO</v>
      </c>
      <c r="R79" s="33" t="str">
        <f t="shared" si="16"/>
        <v>NO</v>
      </c>
      <c r="S79" s="33" t="str">
        <f t="shared" si="16"/>
        <v>NO</v>
      </c>
      <c r="T79" s="33" t="str">
        <f t="shared" si="16"/>
        <v>NO</v>
      </c>
      <c r="U79" s="33">
        <f t="shared" si="16"/>
        <v>2.5257350999999999</v>
      </c>
      <c r="V79" s="33">
        <f t="shared" si="16"/>
        <v>7.1049214599999999</v>
      </c>
      <c r="W79" s="33">
        <f t="shared" si="16"/>
        <v>16.11826503</v>
      </c>
      <c r="X79" s="33">
        <f t="shared" si="16"/>
        <v>17.08196805</v>
      </c>
      <c r="Y79" s="33">
        <f t="shared" si="16"/>
        <v>17.551108330000002</v>
      </c>
      <c r="Z79" s="33">
        <f t="shared" si="16"/>
        <v>17.087072729999999</v>
      </c>
      <c r="AA79" s="33">
        <f t="shared" si="16"/>
        <v>15.92014144</v>
      </c>
      <c r="AB79" s="33">
        <f t="shared" si="16"/>
        <v>17.683185435999999</v>
      </c>
      <c r="AC79" s="33">
        <f t="shared" si="16"/>
        <v>17.996169517199998</v>
      </c>
      <c r="AD79" s="33">
        <f t="shared" si="16"/>
        <v>18.17900981064</v>
      </c>
      <c r="AE79" s="33">
        <f t="shared" si="16"/>
        <v>15.778855006768</v>
      </c>
    </row>
    <row r="80" spans="1:48" x14ac:dyDescent="0.2">
      <c r="A80" s="24" t="s">
        <v>14</v>
      </c>
      <c r="B80" s="18"/>
      <c r="C80" s="33">
        <f t="shared" ref="C80:AE80" si="17">C32</f>
        <v>327.83759997951063</v>
      </c>
      <c r="D80" s="33">
        <f t="shared" si="17"/>
        <v>489.63978065058075</v>
      </c>
      <c r="E80" s="33">
        <f t="shared" si="17"/>
        <v>657.89836077841426</v>
      </c>
      <c r="F80" s="33">
        <f t="shared" si="17"/>
        <v>858.43893819006576</v>
      </c>
      <c r="G80" s="33">
        <f t="shared" si="17"/>
        <v>741.21605907309959</v>
      </c>
      <c r="H80" s="33">
        <f t="shared" si="17"/>
        <v>612.5151364774423</v>
      </c>
      <c r="I80" s="33">
        <f t="shared" si="17"/>
        <v>598.43527024190496</v>
      </c>
      <c r="J80" s="33">
        <f t="shared" si="17"/>
        <v>711.33125998938397</v>
      </c>
      <c r="K80" s="33">
        <f t="shared" si="17"/>
        <v>836.57388389241225</v>
      </c>
      <c r="L80" s="33">
        <f t="shared" si="17"/>
        <v>946.3948480353871</v>
      </c>
      <c r="M80" s="33">
        <f t="shared" si="17"/>
        <v>1121.6038132166452</v>
      </c>
      <c r="N80" s="33">
        <f t="shared" si="17"/>
        <v>1170.7872022426984</v>
      </c>
      <c r="O80" s="33">
        <f t="shared" si="17"/>
        <v>1077.6492852162169</v>
      </c>
      <c r="P80" s="33">
        <f t="shared" si="17"/>
        <v>999.2894910699514</v>
      </c>
      <c r="Q80" s="33">
        <f t="shared" si="17"/>
        <v>926.84503122653086</v>
      </c>
      <c r="R80" s="33">
        <f t="shared" si="17"/>
        <v>1058.0815236180599</v>
      </c>
      <c r="S80" s="33">
        <f t="shared" si="17"/>
        <v>1094.6606511707255</v>
      </c>
      <c r="T80" s="33">
        <f t="shared" si="17"/>
        <v>1127.4402763247067</v>
      </c>
      <c r="U80" s="33">
        <f t="shared" si="17"/>
        <v>989.00192601251433</v>
      </c>
      <c r="V80" s="33">
        <f t="shared" si="17"/>
        <v>1067.17337917485</v>
      </c>
      <c r="W80" s="33">
        <f t="shared" si="17"/>
        <v>754.06504589709311</v>
      </c>
      <c r="X80" s="33">
        <f t="shared" si="17"/>
        <v>598.75703777106776</v>
      </c>
      <c r="Y80" s="33">
        <f t="shared" si="17"/>
        <v>444.00028831984963</v>
      </c>
      <c r="Z80" s="33">
        <f t="shared" si="17"/>
        <v>252.26012785839356</v>
      </c>
      <c r="AA80" s="33">
        <f t="shared" si="17"/>
        <v>435.93415391409553</v>
      </c>
      <c r="AB80" s="33">
        <f t="shared" si="17"/>
        <v>636.82611368751805</v>
      </c>
      <c r="AC80" s="33">
        <f t="shared" si="17"/>
        <v>766.47147454615936</v>
      </c>
      <c r="AD80" s="33">
        <f t="shared" si="17"/>
        <v>830.0528893229241</v>
      </c>
      <c r="AE80" s="33">
        <f t="shared" si="17"/>
        <v>800.91062632439707</v>
      </c>
    </row>
    <row r="81" spans="1:31" x14ac:dyDescent="0.2">
      <c r="A81" s="24" t="s">
        <v>11</v>
      </c>
      <c r="B81" s="18"/>
      <c r="C81" s="33" t="str">
        <f t="shared" ref="C81:AE81" si="18">C28</f>
        <v>NO</v>
      </c>
      <c r="D81" s="33" t="str">
        <f t="shared" si="18"/>
        <v>NO</v>
      </c>
      <c r="E81" s="33" t="str">
        <f t="shared" si="18"/>
        <v>NO</v>
      </c>
      <c r="F81" s="33" t="str">
        <f t="shared" si="18"/>
        <v>NO</v>
      </c>
      <c r="G81" s="33" t="str">
        <f t="shared" si="18"/>
        <v>NO</v>
      </c>
      <c r="H81" s="33" t="str">
        <f t="shared" si="18"/>
        <v>NO</v>
      </c>
      <c r="I81" s="33" t="str">
        <f t="shared" si="18"/>
        <v>NO</v>
      </c>
      <c r="J81" s="33" t="str">
        <f t="shared" si="18"/>
        <v>NO</v>
      </c>
      <c r="K81" s="33" t="str">
        <f t="shared" si="18"/>
        <v>NO</v>
      </c>
      <c r="L81" s="33" t="str">
        <f t="shared" si="18"/>
        <v>NO</v>
      </c>
      <c r="M81" s="33" t="str">
        <f t="shared" si="18"/>
        <v>NO</v>
      </c>
      <c r="N81" s="33" t="str">
        <f t="shared" si="18"/>
        <v>NO</v>
      </c>
      <c r="O81" s="33" t="str">
        <f t="shared" si="18"/>
        <v>NO</v>
      </c>
      <c r="P81" s="33" t="str">
        <f t="shared" si="18"/>
        <v>NO</v>
      </c>
      <c r="Q81" s="33" t="str">
        <f t="shared" si="18"/>
        <v>NO</v>
      </c>
      <c r="R81" s="33" t="str">
        <f t="shared" si="18"/>
        <v>NO</v>
      </c>
      <c r="S81" s="33" t="str">
        <f t="shared" si="18"/>
        <v>NO</v>
      </c>
      <c r="T81" s="33" t="str">
        <f t="shared" si="18"/>
        <v>NO</v>
      </c>
      <c r="U81" s="33" t="str">
        <f t="shared" si="18"/>
        <v>NO</v>
      </c>
      <c r="V81" s="33" t="str">
        <f t="shared" si="18"/>
        <v>NO</v>
      </c>
      <c r="W81" s="33" t="str">
        <f t="shared" si="18"/>
        <v>NO</v>
      </c>
      <c r="X81" s="33" t="str">
        <f t="shared" si="18"/>
        <v>NO</v>
      </c>
      <c r="Y81" s="33" t="str">
        <f t="shared" si="18"/>
        <v>NO</v>
      </c>
      <c r="Z81" s="33" t="str">
        <f t="shared" si="18"/>
        <v>NO</v>
      </c>
      <c r="AA81" s="33" t="str">
        <f t="shared" si="18"/>
        <v>NO</v>
      </c>
      <c r="AB81" s="33" t="str">
        <f t="shared" si="18"/>
        <v>NO</v>
      </c>
      <c r="AC81" s="33" t="str">
        <f t="shared" si="18"/>
        <v>NO</v>
      </c>
      <c r="AD81" s="33" t="str">
        <f t="shared" si="18"/>
        <v>NO</v>
      </c>
      <c r="AE81" s="33" t="str">
        <f t="shared" si="18"/>
        <v>NO</v>
      </c>
    </row>
    <row r="82" spans="1:31" x14ac:dyDescent="0.2">
      <c r="A82" s="24" t="s">
        <v>28</v>
      </c>
      <c r="B82" s="18"/>
      <c r="C82" s="33">
        <f t="shared" ref="C82:AE82" si="19">C39</f>
        <v>4.8374E-2</v>
      </c>
      <c r="D82" s="33">
        <f t="shared" si="19"/>
        <v>5.0901000000000002E-2</v>
      </c>
      <c r="E82" s="33">
        <f t="shared" si="19"/>
        <v>5.7759999999999999E-2</v>
      </c>
      <c r="F82" s="33">
        <f t="shared" si="19"/>
        <v>6.4618999999999996E-2</v>
      </c>
      <c r="G82" s="33">
        <f t="shared" si="19"/>
        <v>6.5340999999999996E-2</v>
      </c>
      <c r="H82" s="33">
        <f t="shared" si="19"/>
        <v>7.22E-2</v>
      </c>
      <c r="I82" s="33">
        <f t="shared" si="19"/>
        <v>7.2922000000000001E-2</v>
      </c>
      <c r="J82" s="33">
        <f t="shared" si="19"/>
        <v>7.9781000000000005E-2</v>
      </c>
      <c r="K82" s="33">
        <f t="shared" si="19"/>
        <v>8.2669000000000006E-2</v>
      </c>
      <c r="L82" s="33">
        <f t="shared" si="19"/>
        <v>0.101441</v>
      </c>
      <c r="M82" s="33">
        <f t="shared" si="19"/>
        <v>0.10829999999999999</v>
      </c>
      <c r="N82" s="33">
        <f t="shared" si="19"/>
        <v>0.122018</v>
      </c>
      <c r="O82" s="33">
        <f t="shared" si="19"/>
        <v>0.123462</v>
      </c>
      <c r="P82" s="33">
        <f t="shared" si="19"/>
        <v>0.116603</v>
      </c>
      <c r="Q82" s="33">
        <f t="shared" si="19"/>
        <v>0.10974399999999999</v>
      </c>
      <c r="R82" s="33">
        <f t="shared" si="19"/>
        <v>0.102885</v>
      </c>
      <c r="S82" s="33">
        <f t="shared" si="19"/>
        <v>9.6026E-2</v>
      </c>
      <c r="T82" s="33">
        <f t="shared" si="19"/>
        <v>8.9166999999999996E-2</v>
      </c>
      <c r="U82" s="33">
        <f t="shared" si="19"/>
        <v>8.2308000000000006E-2</v>
      </c>
      <c r="V82" s="33">
        <f t="shared" si="19"/>
        <v>7.5449000000000002E-2</v>
      </c>
      <c r="W82" s="33">
        <f t="shared" si="19"/>
        <v>6.8589999999999998E-2</v>
      </c>
      <c r="X82" s="33">
        <f t="shared" si="19"/>
        <v>6.1731000000000001E-2</v>
      </c>
      <c r="Y82" s="33">
        <f t="shared" si="19"/>
        <v>5.4871999999999997E-2</v>
      </c>
      <c r="Z82" s="33">
        <f t="shared" si="19"/>
        <v>4.8013E-2</v>
      </c>
      <c r="AA82" s="33">
        <f t="shared" si="19"/>
        <v>4.1154000000000003E-2</v>
      </c>
      <c r="AB82" s="33">
        <f t="shared" si="19"/>
        <v>3.4294999999999999E-2</v>
      </c>
      <c r="AC82" s="33">
        <f t="shared" si="19"/>
        <v>2.7435999999999999E-2</v>
      </c>
      <c r="AD82" s="33">
        <f t="shared" si="19"/>
        <v>2.0577000000000002E-2</v>
      </c>
      <c r="AE82" s="33">
        <f t="shared" si="19"/>
        <v>1.3717999999999999E-2</v>
      </c>
    </row>
    <row r="83" spans="1:31" x14ac:dyDescent="0.2">
      <c r="A83" s="24" t="s">
        <v>5</v>
      </c>
      <c r="B83" s="18"/>
      <c r="C83" s="33" t="str">
        <f t="shared" ref="C83:AE83" si="20">C16</f>
        <v>NO</v>
      </c>
      <c r="D83" s="33" t="str">
        <f t="shared" si="20"/>
        <v>NO</v>
      </c>
      <c r="E83" s="33" t="str">
        <f t="shared" si="20"/>
        <v>NO</v>
      </c>
      <c r="F83" s="33" t="str">
        <f t="shared" si="20"/>
        <v>NO</v>
      </c>
      <c r="G83" s="33" t="str">
        <f t="shared" si="20"/>
        <v>NO</v>
      </c>
      <c r="H83" s="33" t="str">
        <f t="shared" si="20"/>
        <v>NO</v>
      </c>
      <c r="I83" s="33" t="str">
        <f t="shared" si="20"/>
        <v>NO</v>
      </c>
      <c r="J83" s="33" t="str">
        <f t="shared" si="20"/>
        <v>NO</v>
      </c>
      <c r="K83" s="33" t="str">
        <f t="shared" si="20"/>
        <v>NO</v>
      </c>
      <c r="L83" s="33" t="str">
        <f t="shared" si="20"/>
        <v>NO</v>
      </c>
      <c r="M83" s="33" t="str">
        <f t="shared" si="20"/>
        <v>NO</v>
      </c>
      <c r="N83" s="33" t="str">
        <f t="shared" si="20"/>
        <v>NO</v>
      </c>
      <c r="O83" s="33" t="str">
        <f t="shared" si="20"/>
        <v>NO</v>
      </c>
      <c r="P83" s="33" t="str">
        <f t="shared" si="20"/>
        <v>NO</v>
      </c>
      <c r="Q83" s="33" t="str">
        <f t="shared" si="20"/>
        <v>NO</v>
      </c>
      <c r="R83" s="33" t="str">
        <f t="shared" si="20"/>
        <v>NO</v>
      </c>
      <c r="S83" s="33" t="str">
        <f t="shared" si="20"/>
        <v>NO</v>
      </c>
      <c r="T83" s="33" t="str">
        <f t="shared" si="20"/>
        <v>NO</v>
      </c>
      <c r="U83" s="33" t="str">
        <f t="shared" si="20"/>
        <v>NO</v>
      </c>
      <c r="V83" s="33" t="str">
        <f t="shared" si="20"/>
        <v>NO</v>
      </c>
      <c r="W83" s="33" t="str">
        <f t="shared" si="20"/>
        <v>NO</v>
      </c>
      <c r="X83" s="33" t="str">
        <f t="shared" si="20"/>
        <v>NO</v>
      </c>
      <c r="Y83" s="33" t="str">
        <f t="shared" si="20"/>
        <v>NO</v>
      </c>
      <c r="Z83" s="33" t="str">
        <f t="shared" si="20"/>
        <v>NO</v>
      </c>
      <c r="AA83" s="33" t="str">
        <f t="shared" si="20"/>
        <v>NO</v>
      </c>
      <c r="AB83" s="33" t="str">
        <f t="shared" si="20"/>
        <v>NO</v>
      </c>
      <c r="AC83" s="33" t="str">
        <f t="shared" si="20"/>
        <v>NO</v>
      </c>
      <c r="AD83" s="33" t="str">
        <f t="shared" si="20"/>
        <v>NO</v>
      </c>
      <c r="AE83" s="33" t="str">
        <f t="shared" si="20"/>
        <v>NO</v>
      </c>
    </row>
    <row r="84" spans="1:31" ht="12" thickBot="1" x14ac:dyDescent="0.25">
      <c r="A84" s="24" t="s">
        <v>4</v>
      </c>
      <c r="B84" s="18"/>
      <c r="C84" s="33">
        <f t="shared" ref="C84:AE84" si="21">C15</f>
        <v>0.42419916870000002</v>
      </c>
      <c r="D84" s="33">
        <f t="shared" si="21"/>
        <v>0.46694673865000003</v>
      </c>
      <c r="E84" s="33">
        <f t="shared" si="21"/>
        <v>0.50969430859999998</v>
      </c>
      <c r="F84" s="33">
        <f t="shared" si="21"/>
        <v>0.55244187855000004</v>
      </c>
      <c r="G84" s="33">
        <f t="shared" si="21"/>
        <v>0.5951894485</v>
      </c>
      <c r="H84" s="33">
        <f t="shared" si="21"/>
        <v>0.63793701844999995</v>
      </c>
      <c r="I84" s="33">
        <f t="shared" si="21"/>
        <v>0.68068458840000001</v>
      </c>
      <c r="J84" s="33">
        <f t="shared" si="21"/>
        <v>0.72343215833999996</v>
      </c>
      <c r="K84" s="33">
        <f t="shared" si="21"/>
        <v>0.76617972829000003</v>
      </c>
      <c r="L84" s="33">
        <f t="shared" si="21"/>
        <v>0.80892729823999998</v>
      </c>
      <c r="M84" s="33">
        <f t="shared" si="21"/>
        <v>0.85167486819000005</v>
      </c>
      <c r="N84" s="33">
        <f t="shared" si="21"/>
        <v>0.89442243815</v>
      </c>
      <c r="O84" s="33">
        <f t="shared" si="21"/>
        <v>0.93717000809999995</v>
      </c>
      <c r="P84" s="33">
        <f t="shared" si="21"/>
        <v>0.97991757805000002</v>
      </c>
      <c r="Q84" s="33">
        <f t="shared" si="21"/>
        <v>1.022665148</v>
      </c>
      <c r="R84" s="33">
        <f t="shared" si="21"/>
        <v>1.0654127179499999</v>
      </c>
      <c r="S84" s="33">
        <f t="shared" si="21"/>
        <v>1.1081602878900001</v>
      </c>
      <c r="T84" s="33">
        <f t="shared" si="21"/>
        <v>-1.6890361571300001</v>
      </c>
      <c r="U84" s="33">
        <f t="shared" si="21"/>
        <v>-4.4862326021500003</v>
      </c>
      <c r="V84" s="33">
        <f t="shared" si="21"/>
        <v>-7.2834290471700003</v>
      </c>
      <c r="W84" s="33">
        <f t="shared" si="21"/>
        <v>-10.080625492199999</v>
      </c>
      <c r="X84" s="33">
        <f t="shared" si="21"/>
        <v>-12.920569507170001</v>
      </c>
      <c r="Y84" s="33">
        <f t="shared" si="21"/>
        <v>-15.76051352214</v>
      </c>
      <c r="Z84" s="33">
        <f t="shared" si="21"/>
        <v>-15.76744763884</v>
      </c>
      <c r="AA84" s="33">
        <f t="shared" si="21"/>
        <v>-15.77438175554</v>
      </c>
      <c r="AB84" s="33">
        <f t="shared" si="21"/>
        <v>-15.78131587223</v>
      </c>
      <c r="AC84" s="33">
        <f t="shared" si="21"/>
        <v>-15.78824998893</v>
      </c>
      <c r="AD84" s="33">
        <f t="shared" si="21"/>
        <v>-15.795184105620001</v>
      </c>
      <c r="AE84" s="33">
        <f t="shared" si="21"/>
        <v>-15.802118222320001</v>
      </c>
    </row>
    <row r="85" spans="1:31" ht="12" thickBot="1" x14ac:dyDescent="0.25">
      <c r="A85" s="44" t="s">
        <v>175</v>
      </c>
      <c r="B85" s="45"/>
      <c r="C85" s="53">
        <f>-SUM(C78:C84)/1000*(44/12)</f>
        <v>-1.2038039682101056</v>
      </c>
      <c r="D85" s="53">
        <f t="shared" ref="D85:AE85" si="22">-SUM(D78:D84)/1000*(44/12)</f>
        <v>-1.8715250906427479</v>
      </c>
      <c r="E85" s="53">
        <f t="shared" si="22"/>
        <v>-2.562935561750189</v>
      </c>
      <c r="F85" s="53">
        <f t="shared" si="22"/>
        <v>-3.3727133562316292</v>
      </c>
      <c r="G85" s="53">
        <f t="shared" si="22"/>
        <v>-3.0173359744414716</v>
      </c>
      <c r="H85" s="53">
        <f t="shared" si="22"/>
        <v>-2.6198949355627796</v>
      </c>
      <c r="I85" s="53">
        <f t="shared" si="22"/>
        <v>-2.6427086010045278</v>
      </c>
      <c r="J85" s="53">
        <f t="shared" si="22"/>
        <v>-3.1311229073839661</v>
      </c>
      <c r="K85" s="53">
        <f t="shared" si="22"/>
        <v>-3.6647936453337882</v>
      </c>
      <c r="L85" s="53">
        <f t="shared" si="22"/>
        <v>-4.1419765388300807</v>
      </c>
      <c r="M85" s="53">
        <f t="shared" si="22"/>
        <v>-4.8588717551334124</v>
      </c>
      <c r="N85" s="53">
        <f t="shared" si="22"/>
        <v>-5.1136983418676953</v>
      </c>
      <c r="O85" s="53">
        <f t="shared" si="22"/>
        <v>-4.8466351350759824</v>
      </c>
      <c r="P85" s="53">
        <f t="shared" si="22"/>
        <v>-4.6337279345117262</v>
      </c>
      <c r="Q85" s="53">
        <f t="shared" si="22"/>
        <v>-4.4425102930579028</v>
      </c>
      <c r="R85" s="53">
        <f t="shared" si="22"/>
        <v>-4.9981228097988941</v>
      </c>
      <c r="S85" s="53">
        <f t="shared" si="22"/>
        <v>-5.206658322130683</v>
      </c>
      <c r="T85" s="53">
        <f t="shared" si="22"/>
        <v>-5.486491913072765</v>
      </c>
      <c r="U85" s="53">
        <f t="shared" si="22"/>
        <v>-5.0595392070172762</v>
      </c>
      <c r="V85" s="53">
        <f t="shared" si="22"/>
        <v>-5.3898922829480354</v>
      </c>
      <c r="W85" s="53">
        <f t="shared" si="22"/>
        <v>-4.3582384472031999</v>
      </c>
      <c r="X85" s="53">
        <f t="shared" si="22"/>
        <v>-3.8386681270875407</v>
      </c>
      <c r="Y85" s="53">
        <f t="shared" si="22"/>
        <v>-3.3148208850854872</v>
      </c>
      <c r="Z85" s="53">
        <f t="shared" si="22"/>
        <v>-2.6763901369771719</v>
      </c>
      <c r="AA85" s="53">
        <f t="shared" si="22"/>
        <v>-3.3766150393102037</v>
      </c>
      <c r="AB85" s="53">
        <f t="shared" si="22"/>
        <v>-4.1519322157307137</v>
      </c>
      <c r="AC85" s="53">
        <f t="shared" si="22"/>
        <v>-4.6587463120644648</v>
      </c>
      <c r="AD85" s="53">
        <f t="shared" si="22"/>
        <v>-4.921987672750503</v>
      </c>
      <c r="AE85" s="53">
        <f t="shared" si="22"/>
        <v>-4.8523745062017039</v>
      </c>
    </row>
    <row r="86" spans="1:31" x14ac:dyDescent="0.2">
      <c r="A86" s="25" t="s">
        <v>127</v>
      </c>
      <c r="B86" s="19"/>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row>
    <row r="87" spans="1:31" x14ac:dyDescent="0.2">
      <c r="A87" s="26" t="s">
        <v>29</v>
      </c>
      <c r="B87" s="19"/>
      <c r="C87" s="30">
        <f t="shared" ref="C87:AE87" si="23">C44</f>
        <v>-29.773603231912851</v>
      </c>
      <c r="D87" s="30">
        <f t="shared" si="23"/>
        <v>-34.583116058003903</v>
      </c>
      <c r="E87" s="30">
        <f t="shared" si="23"/>
        <v>-39.413596946248411</v>
      </c>
      <c r="F87" s="30">
        <f t="shared" si="23"/>
        <v>-44.275100004601477</v>
      </c>
      <c r="G87" s="30">
        <f t="shared" si="23"/>
        <v>-49.150778506422043</v>
      </c>
      <c r="H87" s="30">
        <f t="shared" si="23"/>
        <v>-54.069406628733873</v>
      </c>
      <c r="I87" s="30">
        <f t="shared" si="23"/>
        <v>-58.962895482832202</v>
      </c>
      <c r="J87" s="30">
        <f t="shared" si="23"/>
        <v>-60.263818389949201</v>
      </c>
      <c r="K87" s="30">
        <f t="shared" si="23"/>
        <v>-61.355685609650607</v>
      </c>
      <c r="L87" s="30">
        <f t="shared" si="23"/>
        <v>-62.662406599521638</v>
      </c>
      <c r="M87" s="30">
        <f t="shared" si="23"/>
        <v>-67.980934507495164</v>
      </c>
      <c r="N87" s="30">
        <f t="shared" si="23"/>
        <v>-65.750590063914657</v>
      </c>
      <c r="O87" s="30">
        <f t="shared" si="23"/>
        <v>-63.414735639604928</v>
      </c>
      <c r="P87" s="30">
        <f t="shared" si="23"/>
        <v>-60.964246062749623</v>
      </c>
      <c r="Q87" s="30">
        <f t="shared" si="23"/>
        <v>-58.617000118079787</v>
      </c>
      <c r="R87" s="30">
        <f t="shared" si="23"/>
        <v>-56.390125970244398</v>
      </c>
      <c r="S87" s="30">
        <f t="shared" si="23"/>
        <v>-55.190179085427523</v>
      </c>
      <c r="T87" s="30">
        <f t="shared" si="23"/>
        <v>-53.864597015875582</v>
      </c>
      <c r="U87" s="30">
        <f t="shared" si="23"/>
        <v>-52.604054379004253</v>
      </c>
      <c r="V87" s="30">
        <f t="shared" si="23"/>
        <v>-51.352846596875793</v>
      </c>
      <c r="W87" s="30">
        <f t="shared" si="23"/>
        <v>-50.015791500449183</v>
      </c>
      <c r="X87" s="30">
        <f t="shared" si="23"/>
        <v>-45.293210337656738</v>
      </c>
      <c r="Y87" s="30">
        <f t="shared" si="23"/>
        <v>-40.533850095799558</v>
      </c>
      <c r="Z87" s="30">
        <f t="shared" si="23"/>
        <v>-35.779514847868683</v>
      </c>
      <c r="AA87" s="30">
        <f t="shared" si="23"/>
        <v>-30.880117956417799</v>
      </c>
      <c r="AB87" s="30">
        <f t="shared" si="23"/>
        <v>-26.145429218372701</v>
      </c>
      <c r="AC87" s="30">
        <f t="shared" si="23"/>
        <v>-21.341259676825999</v>
      </c>
      <c r="AD87" s="30">
        <f t="shared" si="23"/>
        <v>-16.532189883634452</v>
      </c>
      <c r="AE87" s="30">
        <f t="shared" si="23"/>
        <v>-11.757907260140779</v>
      </c>
    </row>
    <row r="88" spans="1:31" x14ac:dyDescent="0.2">
      <c r="A88" s="26" t="s">
        <v>128</v>
      </c>
      <c r="B88" s="19"/>
      <c r="C88" s="30">
        <f t="shared" ref="C88:AE88" si="24">C17</f>
        <v>-24.956416302023069</v>
      </c>
      <c r="D88" s="30">
        <f t="shared" si="24"/>
        <v>-47.40089233587063</v>
      </c>
      <c r="E88" s="30">
        <f t="shared" si="24"/>
        <v>-36.085361585805877</v>
      </c>
      <c r="F88" s="30">
        <f t="shared" si="24"/>
        <v>-26.321614761192709</v>
      </c>
      <c r="G88" s="30">
        <f t="shared" si="24"/>
        <v>-24.572453571799262</v>
      </c>
      <c r="H88" s="30">
        <f t="shared" si="24"/>
        <v>-24.628764377843709</v>
      </c>
      <c r="I88" s="30">
        <f t="shared" si="24"/>
        <v>-31.999968247323618</v>
      </c>
      <c r="J88" s="30">
        <f t="shared" si="24"/>
        <v>-28.577194792970449</v>
      </c>
      <c r="K88" s="30">
        <f t="shared" si="24"/>
        <v>-26.056182377326781</v>
      </c>
      <c r="L88" s="30">
        <f t="shared" si="24"/>
        <v>-24.015293554315189</v>
      </c>
      <c r="M88" s="30">
        <f t="shared" si="24"/>
        <v>-24.501434753612681</v>
      </c>
      <c r="N88" s="30">
        <f t="shared" si="24"/>
        <v>-23.42618134399325</v>
      </c>
      <c r="O88" s="30">
        <f t="shared" si="24"/>
        <v>-22.533878772877468</v>
      </c>
      <c r="P88" s="30">
        <f t="shared" si="24"/>
        <v>-21.936862723354469</v>
      </c>
      <c r="Q88" s="30">
        <f t="shared" si="24"/>
        <v>-24.975606278799908</v>
      </c>
      <c r="R88" s="30">
        <f t="shared" si="24"/>
        <v>-24.556509474882098</v>
      </c>
      <c r="S88" s="30">
        <f t="shared" si="24"/>
        <v>-24.154007484127789</v>
      </c>
      <c r="T88" s="30">
        <f t="shared" si="24"/>
        <v>-24.330945761807762</v>
      </c>
      <c r="U88" s="30">
        <f t="shared" si="24"/>
        <v>-23.694397756345879</v>
      </c>
      <c r="V88" s="30">
        <f t="shared" si="24"/>
        <v>-23.307028780618069</v>
      </c>
      <c r="W88" s="30">
        <f t="shared" si="24"/>
        <v>-22.638124980522189</v>
      </c>
      <c r="X88" s="30">
        <f t="shared" si="24"/>
        <v>-20.455282364154382</v>
      </c>
      <c r="Y88" s="30">
        <f t="shared" si="24"/>
        <v>-20.555694929505929</v>
      </c>
      <c r="Z88" s="30">
        <f t="shared" si="24"/>
        <v>-21.634200110340331</v>
      </c>
      <c r="AA88" s="30">
        <f t="shared" si="24"/>
        <v>-21.490487202513961</v>
      </c>
      <c r="AB88" s="30">
        <f t="shared" si="24"/>
        <v>-20.574975453161251</v>
      </c>
      <c r="AC88" s="30">
        <f t="shared" si="24"/>
        <v>-17.315132623632351</v>
      </c>
      <c r="AD88" s="30">
        <f t="shared" si="24"/>
        <v>-17.387636917977421</v>
      </c>
      <c r="AE88" s="30">
        <f t="shared" si="24"/>
        <v>-15.789492721786459</v>
      </c>
    </row>
    <row r="89" spans="1:31" x14ac:dyDescent="0.2">
      <c r="A89" s="26" t="s">
        <v>20</v>
      </c>
      <c r="B89" s="19"/>
      <c r="C89" s="30">
        <f t="shared" ref="C89:AE89" si="25">C48</f>
        <v>13.875400000000001</v>
      </c>
      <c r="D89" s="30">
        <f t="shared" si="25"/>
        <v>13.0983</v>
      </c>
      <c r="E89" s="30">
        <f t="shared" si="25"/>
        <v>12.331899999999999</v>
      </c>
      <c r="F89" s="30">
        <f t="shared" si="25"/>
        <v>11.585800000000001</v>
      </c>
      <c r="G89" s="30">
        <f t="shared" si="25"/>
        <v>10.958</v>
      </c>
      <c r="H89" s="30">
        <f t="shared" si="25"/>
        <v>10.644299999999999</v>
      </c>
      <c r="I89" s="30">
        <f t="shared" si="25"/>
        <v>10.061400000000001</v>
      </c>
      <c r="J89" s="30">
        <f t="shared" si="25"/>
        <v>9.6542999999999992</v>
      </c>
      <c r="K89" s="30">
        <f t="shared" si="25"/>
        <v>8.9911999999999992</v>
      </c>
      <c r="L89" s="30">
        <f t="shared" si="25"/>
        <v>8.2684999999999995</v>
      </c>
      <c r="M89" s="30">
        <f t="shared" si="25"/>
        <v>7.9318</v>
      </c>
      <c r="N89" s="30">
        <f t="shared" si="25"/>
        <v>7.4438000000000004</v>
      </c>
      <c r="O89" s="30">
        <f t="shared" si="25"/>
        <v>7.0925000000000002</v>
      </c>
      <c r="P89" s="30">
        <f t="shared" si="25"/>
        <v>7.2690000000000001</v>
      </c>
      <c r="Q89" s="30">
        <f t="shared" si="25"/>
        <v>9.1884999999999994</v>
      </c>
      <c r="R89" s="30">
        <f t="shared" si="25"/>
        <v>9.2262000000000004</v>
      </c>
      <c r="S89" s="30">
        <f t="shared" si="25"/>
        <v>14.1189</v>
      </c>
      <c r="T89" s="30">
        <f t="shared" si="25"/>
        <v>8.9597999999999995</v>
      </c>
      <c r="U89" s="30">
        <f t="shared" si="25"/>
        <v>8.7507999999999999</v>
      </c>
      <c r="V89" s="30">
        <f t="shared" si="25"/>
        <v>9.8320000000000007</v>
      </c>
      <c r="W89" s="30">
        <f t="shared" si="25"/>
        <v>16.7455</v>
      </c>
      <c r="X89" s="30">
        <f t="shared" si="25"/>
        <v>14.0647</v>
      </c>
      <c r="Y89" s="30">
        <f t="shared" si="25"/>
        <v>13.4726</v>
      </c>
      <c r="Z89" s="30">
        <f t="shared" si="25"/>
        <v>13.9688</v>
      </c>
      <c r="AA89" s="30">
        <f t="shared" si="25"/>
        <v>9.8932000000000002</v>
      </c>
      <c r="AB89" s="30">
        <f t="shared" si="25"/>
        <v>22.334800000000001</v>
      </c>
      <c r="AC89" s="30">
        <f t="shared" si="25"/>
        <v>21.077200000000001</v>
      </c>
      <c r="AD89" s="30">
        <f t="shared" si="25"/>
        <v>22.346</v>
      </c>
      <c r="AE89" s="30">
        <f t="shared" si="25"/>
        <v>22.521859655359979</v>
      </c>
    </row>
    <row r="90" spans="1:31" x14ac:dyDescent="0.2">
      <c r="A90" s="26" t="s">
        <v>21</v>
      </c>
      <c r="B90" s="19"/>
      <c r="C90" s="30">
        <f t="shared" ref="C90:AE90" si="26">C49</f>
        <v>-0.11175</v>
      </c>
      <c r="D90" s="30">
        <f t="shared" si="26"/>
        <v>-0.1165925</v>
      </c>
      <c r="E90" s="30">
        <f t="shared" si="26"/>
        <v>-0.121435</v>
      </c>
      <c r="F90" s="30">
        <f t="shared" si="26"/>
        <v>-0.12627749999999999</v>
      </c>
      <c r="G90" s="30">
        <f t="shared" si="26"/>
        <v>-0.13111999999999999</v>
      </c>
      <c r="H90" s="30">
        <f t="shared" si="26"/>
        <v>-0.13596249999999999</v>
      </c>
      <c r="I90" s="30">
        <f t="shared" si="26"/>
        <v>-0.14633609285714</v>
      </c>
      <c r="J90" s="30">
        <f t="shared" si="26"/>
        <v>-0.15670968571429</v>
      </c>
      <c r="K90" s="30">
        <f t="shared" si="26"/>
        <v>-0.16708327857142999</v>
      </c>
      <c r="L90" s="30">
        <f t="shared" si="26"/>
        <v>-0.17745687142857</v>
      </c>
      <c r="M90" s="30">
        <f t="shared" si="26"/>
        <v>-0.18783046428571001</v>
      </c>
      <c r="N90" s="30">
        <f t="shared" si="26"/>
        <v>-0.19820405714285999</v>
      </c>
      <c r="O90" s="30">
        <f t="shared" si="26"/>
        <v>-0.20857765</v>
      </c>
      <c r="P90" s="30">
        <f t="shared" si="26"/>
        <v>-0.20485265</v>
      </c>
      <c r="Q90" s="30">
        <f t="shared" si="26"/>
        <v>-0.20112764999999999</v>
      </c>
      <c r="R90" s="30">
        <f t="shared" si="26"/>
        <v>-0.19979729285714001</v>
      </c>
      <c r="S90" s="30">
        <f t="shared" si="26"/>
        <v>-0.19607229285714001</v>
      </c>
      <c r="T90" s="30">
        <f t="shared" si="26"/>
        <v>0.90212693380951003</v>
      </c>
      <c r="U90" s="30">
        <f t="shared" si="26"/>
        <v>0.96541110047619005</v>
      </c>
      <c r="V90" s="30">
        <f t="shared" si="26"/>
        <v>1.02869526714286</v>
      </c>
      <c r="W90" s="30">
        <f t="shared" si="26"/>
        <v>1.0919794338095099</v>
      </c>
      <c r="X90" s="30">
        <f t="shared" si="26"/>
        <v>1.1941631004761899</v>
      </c>
      <c r="Y90" s="30">
        <f t="shared" si="26"/>
        <v>1.2963467671428599</v>
      </c>
      <c r="Z90" s="30">
        <f t="shared" si="26"/>
        <v>1.3185627671428599</v>
      </c>
      <c r="AA90" s="30">
        <f t="shared" si="26"/>
        <v>1.37755876714286</v>
      </c>
      <c r="AB90" s="30">
        <f t="shared" si="26"/>
        <v>1.4181647671428601</v>
      </c>
      <c r="AC90" s="30">
        <f t="shared" si="26"/>
        <v>1.3611280657142899</v>
      </c>
      <c r="AD90" s="30">
        <f t="shared" si="26"/>
        <v>1.3040913642857099</v>
      </c>
      <c r="AE90" s="30">
        <f t="shared" si="26"/>
        <v>1.2470546628571499</v>
      </c>
    </row>
    <row r="91" spans="1:31" x14ac:dyDescent="0.2">
      <c r="A91" s="26" t="s">
        <v>12</v>
      </c>
      <c r="B91" s="19"/>
      <c r="C91" s="30">
        <f t="shared" ref="C91:AE91" si="27">C29</f>
        <v>2.7624006620689898</v>
      </c>
      <c r="D91" s="30">
        <f t="shared" si="27"/>
        <v>20.538488516684541</v>
      </c>
      <c r="E91" s="30">
        <f t="shared" si="27"/>
        <v>38.38243054212937</v>
      </c>
      <c r="F91" s="30">
        <f t="shared" si="27"/>
        <v>65.989569547101752</v>
      </c>
      <c r="G91" s="30">
        <f t="shared" si="27"/>
        <v>93.657699834877363</v>
      </c>
      <c r="H91" s="30">
        <f t="shared" si="27"/>
        <v>121.39225588379711</v>
      </c>
      <c r="I91" s="30">
        <f t="shared" si="27"/>
        <v>149.23038135444563</v>
      </c>
      <c r="J91" s="30">
        <f t="shared" si="27"/>
        <v>177.15112823947842</v>
      </c>
      <c r="K91" s="30">
        <f t="shared" si="27"/>
        <v>209.30146050150253</v>
      </c>
      <c r="L91" s="30">
        <f t="shared" si="27"/>
        <v>236.91490514250572</v>
      </c>
      <c r="M91" s="30">
        <f t="shared" si="27"/>
        <v>269.73167682437639</v>
      </c>
      <c r="N91" s="30">
        <f t="shared" si="27"/>
        <v>275.94426913633072</v>
      </c>
      <c r="O91" s="30">
        <f t="shared" si="27"/>
        <v>284.62567990371787</v>
      </c>
      <c r="P91" s="30">
        <f t="shared" si="27"/>
        <v>293.12413820431783</v>
      </c>
      <c r="Q91" s="30">
        <f t="shared" si="27"/>
        <v>301.62695660188939</v>
      </c>
      <c r="R91" s="30">
        <f t="shared" si="27"/>
        <v>314.63464472059201</v>
      </c>
      <c r="S91" s="30">
        <f t="shared" si="27"/>
        <v>323.40013596779562</v>
      </c>
      <c r="T91" s="30">
        <f t="shared" si="27"/>
        <v>320.22851065381138</v>
      </c>
      <c r="U91" s="30">
        <f t="shared" si="27"/>
        <v>318.9832900384032</v>
      </c>
      <c r="V91" s="30">
        <f t="shared" si="27"/>
        <v>322.14929767027616</v>
      </c>
      <c r="W91" s="30">
        <f t="shared" si="27"/>
        <v>326.20796685157734</v>
      </c>
      <c r="X91" s="30">
        <f t="shared" si="27"/>
        <v>304.61703209563672</v>
      </c>
      <c r="Y91" s="30">
        <f t="shared" si="27"/>
        <v>281.02100650534089</v>
      </c>
      <c r="Z91" s="30">
        <f t="shared" si="27"/>
        <v>254.72449733738861</v>
      </c>
      <c r="AA91" s="30">
        <f t="shared" si="27"/>
        <v>227.31289736706441</v>
      </c>
      <c r="AB91" s="30">
        <f t="shared" si="27"/>
        <v>200.03407064840511</v>
      </c>
      <c r="AC91" s="30">
        <f t="shared" si="27"/>
        <v>184.24128084488532</v>
      </c>
      <c r="AD91" s="30">
        <f t="shared" si="27"/>
        <v>167.17986949379602</v>
      </c>
      <c r="AE91" s="30">
        <f t="shared" si="27"/>
        <v>144.52802165316893</v>
      </c>
    </row>
    <row r="92" spans="1:31" x14ac:dyDescent="0.2">
      <c r="A92" s="26" t="s">
        <v>19</v>
      </c>
      <c r="B92" s="19"/>
      <c r="C92" s="30">
        <f t="shared" ref="C92:AE92" si="28">C46</f>
        <v>703.20548239200025</v>
      </c>
      <c r="D92" s="30">
        <f t="shared" si="28"/>
        <v>697.70718707760022</v>
      </c>
      <c r="E92" s="30">
        <f t="shared" si="28"/>
        <v>692.20889176320031</v>
      </c>
      <c r="F92" s="30">
        <f t="shared" si="28"/>
        <v>686.71059644880029</v>
      </c>
      <c r="G92" s="30">
        <f t="shared" si="28"/>
        <v>681.21229211280036</v>
      </c>
      <c r="H92" s="30">
        <f t="shared" si="28"/>
        <v>675.71398777680031</v>
      </c>
      <c r="I92" s="30">
        <f t="shared" si="28"/>
        <v>670.21568344080038</v>
      </c>
      <c r="J92" s="30">
        <f t="shared" si="28"/>
        <v>664.71737910480033</v>
      </c>
      <c r="K92" s="30">
        <f t="shared" si="28"/>
        <v>659.2190747688004</v>
      </c>
      <c r="L92" s="30">
        <f t="shared" si="28"/>
        <v>653.72077043280035</v>
      </c>
      <c r="M92" s="30">
        <f t="shared" si="28"/>
        <v>648.22246609680042</v>
      </c>
      <c r="N92" s="30">
        <f t="shared" si="28"/>
        <v>642.72416176080037</v>
      </c>
      <c r="O92" s="30">
        <f t="shared" si="28"/>
        <v>637.22585742480044</v>
      </c>
      <c r="P92" s="30">
        <f t="shared" si="28"/>
        <v>631.72755308880039</v>
      </c>
      <c r="Q92" s="30">
        <f t="shared" si="28"/>
        <v>626.22924875280046</v>
      </c>
      <c r="R92" s="30">
        <f t="shared" si="28"/>
        <v>620.73094441680041</v>
      </c>
      <c r="S92" s="30">
        <f t="shared" si="28"/>
        <v>615.23264008080048</v>
      </c>
      <c r="T92" s="30">
        <f t="shared" si="28"/>
        <v>609.73433574480043</v>
      </c>
      <c r="U92" s="30">
        <f t="shared" si="28"/>
        <v>604.2360314088005</v>
      </c>
      <c r="V92" s="30">
        <f t="shared" si="28"/>
        <v>598.73772707280045</v>
      </c>
      <c r="W92" s="30">
        <f t="shared" si="28"/>
        <v>593.23942273680052</v>
      </c>
      <c r="X92" s="30">
        <f t="shared" si="28"/>
        <v>587.74111840080047</v>
      </c>
      <c r="Y92" s="30">
        <f t="shared" si="28"/>
        <v>582.24281406480054</v>
      </c>
      <c r="Z92" s="30">
        <f t="shared" si="28"/>
        <v>576.74450972880049</v>
      </c>
      <c r="AA92" s="30">
        <f t="shared" si="28"/>
        <v>571.24620539280056</v>
      </c>
      <c r="AB92" s="30">
        <f t="shared" si="28"/>
        <v>565.74790105680063</v>
      </c>
      <c r="AC92" s="30">
        <f t="shared" si="28"/>
        <v>560.24959672080058</v>
      </c>
      <c r="AD92" s="30">
        <f t="shared" si="28"/>
        <v>554.75129238480065</v>
      </c>
      <c r="AE92" s="30">
        <f t="shared" si="28"/>
        <v>549.36121948408106</v>
      </c>
    </row>
    <row r="93" spans="1:31" x14ac:dyDescent="0.2">
      <c r="A93" s="26" t="s">
        <v>3</v>
      </c>
      <c r="B93" s="19"/>
      <c r="C93" s="30">
        <f>+C13</f>
        <v>244.13812956218169</v>
      </c>
      <c r="D93" s="30">
        <f t="shared" ref="D93:AE93" si="29">+D13</f>
        <v>241.89304774167533</v>
      </c>
      <c r="E93" s="30">
        <f t="shared" si="29"/>
        <v>237.36348072247847</v>
      </c>
      <c r="F93" s="30">
        <f t="shared" si="29"/>
        <v>228.56327674129022</v>
      </c>
      <c r="G93" s="30">
        <f t="shared" si="29"/>
        <v>221.22741154783714</v>
      </c>
      <c r="H93" s="30">
        <f t="shared" si="29"/>
        <v>217.07599295959773</v>
      </c>
      <c r="I93" s="30">
        <f t="shared" si="29"/>
        <v>214.1351804938254</v>
      </c>
      <c r="J93" s="30">
        <f t="shared" si="29"/>
        <v>211.89620191620494</v>
      </c>
      <c r="K93" s="30">
        <f t="shared" si="29"/>
        <v>210.19506526836651</v>
      </c>
      <c r="L93" s="30">
        <f t="shared" si="29"/>
        <v>209.37001904623855</v>
      </c>
      <c r="M93" s="30">
        <f t="shared" si="29"/>
        <v>215.17222904203936</v>
      </c>
      <c r="N93" s="30">
        <f t="shared" si="29"/>
        <v>210.57426774593745</v>
      </c>
      <c r="O93" s="30">
        <f t="shared" si="29"/>
        <v>202.97857786483547</v>
      </c>
      <c r="P93" s="30">
        <f t="shared" si="29"/>
        <v>201.52623599873348</v>
      </c>
      <c r="Q93" s="30">
        <f t="shared" si="29"/>
        <v>199.15532304263152</v>
      </c>
      <c r="R93" s="30">
        <f t="shared" si="29"/>
        <v>188.29163199152956</v>
      </c>
      <c r="S93" s="30">
        <f t="shared" si="29"/>
        <v>185.95376685542755</v>
      </c>
      <c r="T93" s="30">
        <f t="shared" si="29"/>
        <v>184.33453427432562</v>
      </c>
      <c r="U93" s="30">
        <f t="shared" si="29"/>
        <v>183.21908513532722</v>
      </c>
      <c r="V93" s="30">
        <f t="shared" si="29"/>
        <v>180.12641574015328</v>
      </c>
      <c r="W93" s="30">
        <f t="shared" si="29"/>
        <v>179.40437016704112</v>
      </c>
      <c r="X93" s="30">
        <f t="shared" si="29"/>
        <v>178.3858620319925</v>
      </c>
      <c r="Y93" s="30">
        <f t="shared" si="29"/>
        <v>177.74646152299567</v>
      </c>
      <c r="Z93" s="30">
        <f t="shared" si="29"/>
        <v>173.35777958521973</v>
      </c>
      <c r="AA93" s="30">
        <f t="shared" si="29"/>
        <v>171.40296245289272</v>
      </c>
      <c r="AB93" s="30">
        <f t="shared" si="29"/>
        <v>172.1837890953831</v>
      </c>
      <c r="AC93" s="30">
        <f t="shared" si="29"/>
        <v>173.06227723593685</v>
      </c>
      <c r="AD93" s="30">
        <f t="shared" si="29"/>
        <v>174.08511396599914</v>
      </c>
      <c r="AE93" s="30">
        <f t="shared" si="29"/>
        <v>174.60626351994492</v>
      </c>
    </row>
    <row r="94" spans="1:31" x14ac:dyDescent="0.2">
      <c r="A94" s="26" t="s">
        <v>10</v>
      </c>
      <c r="B94" s="19"/>
      <c r="C94" s="30">
        <f t="shared" ref="C94:AE94" si="30">C27</f>
        <v>-23.318414615439998</v>
      </c>
      <c r="D94" s="30">
        <f t="shared" si="30"/>
        <v>-27.59332181385</v>
      </c>
      <c r="E94" s="30">
        <f t="shared" si="30"/>
        <v>-26.535310926840001</v>
      </c>
      <c r="F94" s="30">
        <f t="shared" si="30"/>
        <v>-26.056175358939999</v>
      </c>
      <c r="G94" s="30">
        <f t="shared" si="30"/>
        <v>-25.761776616599999</v>
      </c>
      <c r="H94" s="30">
        <f t="shared" si="30"/>
        <v>-25.554568162230002</v>
      </c>
      <c r="I94" s="30">
        <f t="shared" si="30"/>
        <v>-25.352745402899998</v>
      </c>
      <c r="J94" s="30">
        <f t="shared" si="30"/>
        <v>-25.19447489685</v>
      </c>
      <c r="K94" s="30">
        <f t="shared" si="30"/>
        <v>-25.057227087800001</v>
      </c>
      <c r="L94" s="30">
        <f t="shared" si="30"/>
        <v>-24.907745137759999</v>
      </c>
      <c r="M94" s="30">
        <f t="shared" si="30"/>
        <v>-24.772830460000002</v>
      </c>
      <c r="N94" s="30">
        <f t="shared" si="30"/>
        <v>-24.056901368799998</v>
      </c>
      <c r="O94" s="30">
        <f t="shared" si="30"/>
        <v>-23.388068590349999</v>
      </c>
      <c r="P94" s="30">
        <f t="shared" si="30"/>
        <v>-22.73056165365</v>
      </c>
      <c r="Q94" s="30">
        <f t="shared" si="30"/>
        <v>-22.102381299059999</v>
      </c>
      <c r="R94" s="30">
        <f t="shared" si="30"/>
        <v>-21.512867763799999</v>
      </c>
      <c r="S94" s="30">
        <f t="shared" si="30"/>
        <v>-21.785520341750001</v>
      </c>
      <c r="T94" s="30">
        <f t="shared" si="30"/>
        <v>-22.090925358180002</v>
      </c>
      <c r="U94" s="30">
        <f t="shared" si="30"/>
        <v>-22.442111828990001</v>
      </c>
      <c r="V94" s="30">
        <f t="shared" si="30"/>
        <v>-20.94607745727</v>
      </c>
      <c r="W94" s="30">
        <f t="shared" si="30"/>
        <v>-19.486603328499999</v>
      </c>
      <c r="X94" s="30">
        <f t="shared" si="30"/>
        <v>-18.310076306079999</v>
      </c>
      <c r="Y94" s="30">
        <f t="shared" si="30"/>
        <v>-17.154988086269999</v>
      </c>
      <c r="Z94" s="30">
        <f t="shared" si="30"/>
        <v>-16.192162972159998</v>
      </c>
      <c r="AA94" s="30">
        <f t="shared" si="30"/>
        <v>-15.237695405</v>
      </c>
      <c r="AB94" s="30">
        <f t="shared" si="30"/>
        <v>-14.26614466475</v>
      </c>
      <c r="AC94" s="30">
        <f t="shared" si="30"/>
        <v>-13.3101906434</v>
      </c>
      <c r="AD94" s="30">
        <f t="shared" si="30"/>
        <v>-12.3970973786</v>
      </c>
      <c r="AE94" s="30">
        <f t="shared" si="30"/>
        <v>-11.522718233879999</v>
      </c>
    </row>
    <row r="95" spans="1:31" ht="12" thickBot="1" x14ac:dyDescent="0.25">
      <c r="A95" s="26" t="s">
        <v>0</v>
      </c>
      <c r="B95" s="19"/>
      <c r="C95" s="30">
        <f t="shared" ref="C95:AE95" si="31">C10</f>
        <v>0.11962880497816999</v>
      </c>
      <c r="D95" s="30">
        <f t="shared" si="31"/>
        <v>0.11913108698638999</v>
      </c>
      <c r="E95" s="30">
        <f t="shared" si="31"/>
        <v>0.11859413647517</v>
      </c>
      <c r="F95" s="30">
        <f t="shared" si="31"/>
        <v>0.11829361842512</v>
      </c>
      <c r="G95" s="30">
        <f t="shared" si="31"/>
        <v>0.11800223770033</v>
      </c>
      <c r="H95" s="30">
        <f t="shared" si="31"/>
        <v>10.377047949402421</v>
      </c>
      <c r="I95" s="30">
        <f t="shared" si="31"/>
        <v>19.30569597804465</v>
      </c>
      <c r="J95" s="30">
        <f t="shared" si="31"/>
        <v>27.73221966662922</v>
      </c>
      <c r="K95" s="30">
        <f t="shared" si="31"/>
        <v>36.602694197478129</v>
      </c>
      <c r="L95" s="30">
        <f t="shared" si="31"/>
        <v>45.586634271351102</v>
      </c>
      <c r="M95" s="30">
        <f t="shared" si="31"/>
        <v>54.233927144505877</v>
      </c>
      <c r="N95" s="30">
        <f t="shared" si="31"/>
        <v>75.853763135871006</v>
      </c>
      <c r="O95" s="30">
        <f t="shared" si="31"/>
        <v>86.309096294529439</v>
      </c>
      <c r="P95" s="30">
        <f t="shared" si="31"/>
        <v>86.365152544426365</v>
      </c>
      <c r="Q95" s="30">
        <f t="shared" si="31"/>
        <v>87.907000360714903</v>
      </c>
      <c r="R95" s="30">
        <f t="shared" si="31"/>
        <v>86.367351107481269</v>
      </c>
      <c r="S95" s="30">
        <f t="shared" si="31"/>
        <v>82.963434076440208</v>
      </c>
      <c r="T95" s="30">
        <f t="shared" si="31"/>
        <v>87.538126861383972</v>
      </c>
      <c r="U95" s="30">
        <f t="shared" si="31"/>
        <v>85.557751770538175</v>
      </c>
      <c r="V95" s="30">
        <f t="shared" si="31"/>
        <v>84.208116781401969</v>
      </c>
      <c r="W95" s="30">
        <f t="shared" si="31"/>
        <v>83.875465018251205</v>
      </c>
      <c r="X95" s="30">
        <f t="shared" si="31"/>
        <v>82.85470881559192</v>
      </c>
      <c r="Y95" s="30">
        <f t="shared" si="31"/>
        <v>81.953933415788782</v>
      </c>
      <c r="Z95" s="30">
        <f t="shared" si="31"/>
        <v>80.396848441406917</v>
      </c>
      <c r="AA95" s="30">
        <f t="shared" si="31"/>
        <v>77.317247974864344</v>
      </c>
      <c r="AB95" s="30">
        <f t="shared" si="31"/>
        <v>62.203360699603188</v>
      </c>
      <c r="AC95" s="30">
        <f t="shared" si="31"/>
        <v>54.296773978800232</v>
      </c>
      <c r="AD95" s="30">
        <f t="shared" si="31"/>
        <v>46.192263304600353</v>
      </c>
      <c r="AE95" s="30">
        <f t="shared" si="31"/>
        <v>37.387746116954652</v>
      </c>
    </row>
    <row r="96" spans="1:31" ht="12" thickBot="1" x14ac:dyDescent="0.25">
      <c r="A96" s="41" t="s">
        <v>175</v>
      </c>
      <c r="B96" s="42"/>
      <c r="C96" s="43">
        <f>-SUM(C87:C95)/1000*(44/12)</f>
        <v>-3.2484498099967949</v>
      </c>
      <c r="D96" s="43">
        <f t="shared" ref="D96:AE96" si="32">-SUM(D87:D95)/1000*(44/12)</f>
        <v>-3.1667615162891467</v>
      </c>
      <c r="E96" s="43">
        <f t="shared" si="32"/>
        <v>-3.2202485065864264</v>
      </c>
      <c r="F96" s="43">
        <f t="shared" si="32"/>
        <v>-3.286024018679905</v>
      </c>
      <c r="G96" s="43">
        <f t="shared" si="32"/>
        <v>-3.3277100158074444</v>
      </c>
      <c r="H96" s="43">
        <f t="shared" si="32"/>
        <v>-3.4129879039695625</v>
      </c>
      <c r="I96" s="43">
        <f t="shared" si="32"/>
        <v>-3.4704501188177446</v>
      </c>
      <c r="J96" s="43">
        <f t="shared" si="32"/>
        <v>-3.5821831142593061</v>
      </c>
      <c r="K96" s="43">
        <f t="shared" si="32"/>
        <v>-3.7094688267369289</v>
      </c>
      <c r="L96" s="43">
        <f t="shared" si="32"/>
        <v>-3.8210257313428575</v>
      </c>
      <c r="M96" s="43">
        <f t="shared" si="32"/>
        <v>-3.9521132527152045</v>
      </c>
      <c r="N96" s="43">
        <f t="shared" si="32"/>
        <v>-4.0300640781319927</v>
      </c>
      <c r="O96" s="43">
        <f t="shared" si="32"/>
        <v>-4.0651836530618519</v>
      </c>
      <c r="P96" s="43">
        <f t="shared" si="32"/>
        <v>-4.0853103747372543</v>
      </c>
      <c r="Q96" s="43">
        <f t="shared" si="32"/>
        <v>-4.1001066825110213</v>
      </c>
      <c r="R96" s="43">
        <f t="shared" si="32"/>
        <v>-4.0941687296936049</v>
      </c>
      <c r="S96" s="43">
        <f t="shared" si="32"/>
        <v>-4.1079246918464385</v>
      </c>
      <c r="T96" s="43">
        <f t="shared" si="32"/>
        <v>-4.0751735432183152</v>
      </c>
      <c r="U96" s="43">
        <f t="shared" si="32"/>
        <v>-4.0442299534604187</v>
      </c>
      <c r="V96" s="43">
        <f t="shared" si="32"/>
        <v>-4.0350797655557065</v>
      </c>
      <c r="W96" s="43">
        <f t="shared" si="32"/>
        <v>-4.0642220094593631</v>
      </c>
      <c r="X96" s="43">
        <f t="shared" si="32"/>
        <v>-3.9775963899342246</v>
      </c>
      <c r="Y96" s="43">
        <f t="shared" si="32"/>
        <v>-3.8847916402698082</v>
      </c>
      <c r="Z96" s="43">
        <f t="shared" si="32"/>
        <v>-3.7653187730751614</v>
      </c>
      <c r="AA96" s="43">
        <f t="shared" si="32"/>
        <v>-3.6334531617663881</v>
      </c>
      <c r="AB96" s="43">
        <f t="shared" si="32"/>
        <v>-3.5307636354138534</v>
      </c>
      <c r="AC96" s="43">
        <f t="shared" si="32"/>
        <v>-3.4551794709750232</v>
      </c>
      <c r="AD96" s="43">
        <f t="shared" si="32"/>
        <v>-3.3716529232219896</v>
      </c>
      <c r="AE96" s="43">
        <f t="shared" si="32"/>
        <v>-3.2654675052140516</v>
      </c>
    </row>
    <row r="97" spans="1:31" s="1" customFormat="1" x14ac:dyDescent="0.2"/>
    <row r="98" spans="1:31" ht="12" thickBot="1" x14ac:dyDescent="0.25">
      <c r="A98" t="s">
        <v>182</v>
      </c>
    </row>
    <row r="99" spans="1:31" x14ac:dyDescent="0.2">
      <c r="A99" s="76" t="s">
        <v>183</v>
      </c>
      <c r="B99" s="77"/>
      <c r="C99" s="78">
        <f t="shared" ref="C99:AE99" si="33">C69+C76+C85+C96</f>
        <v>-3.4138451278958732</v>
      </c>
      <c r="D99" s="78">
        <f t="shared" si="33"/>
        <v>-5.0350063993870258</v>
      </c>
      <c r="E99" s="78">
        <f t="shared" si="33"/>
        <v>-4.5523842624353872</v>
      </c>
      <c r="F99" s="78">
        <f t="shared" si="33"/>
        <v>-6.4310323988315359</v>
      </c>
      <c r="G99" s="78">
        <f t="shared" si="33"/>
        <v>-6.2371948574832148</v>
      </c>
      <c r="H99" s="78">
        <f t="shared" si="33"/>
        <v>-6.120128061719468</v>
      </c>
      <c r="I99" s="78">
        <f t="shared" si="33"/>
        <v>-5.9902031559022841</v>
      </c>
      <c r="J99" s="78">
        <f t="shared" si="33"/>
        <v>-5.7057913794975406</v>
      </c>
      <c r="K99" s="78">
        <f t="shared" si="33"/>
        <v>-6.5149551856991197</v>
      </c>
      <c r="L99" s="78">
        <f t="shared" si="33"/>
        <v>-6.6405427012110128</v>
      </c>
      <c r="M99" s="78">
        <f t="shared" si="33"/>
        <v>-7.4659962660547334</v>
      </c>
      <c r="N99" s="78">
        <f t="shared" si="33"/>
        <v>-9.502688034664537</v>
      </c>
      <c r="O99" s="78">
        <f t="shared" si="33"/>
        <v>-9.0277715412450306</v>
      </c>
      <c r="P99" s="78">
        <f t="shared" si="33"/>
        <v>-9.6049223325410864</v>
      </c>
      <c r="Q99" s="78">
        <f t="shared" si="33"/>
        <v>-10.174979047784593</v>
      </c>
      <c r="R99" s="78">
        <f t="shared" si="33"/>
        <v>-11.851858438394732</v>
      </c>
      <c r="S99" s="78">
        <f t="shared" si="33"/>
        <v>-12.223486650089587</v>
      </c>
      <c r="T99" s="78">
        <f t="shared" si="33"/>
        <v>-12.126727912745267</v>
      </c>
      <c r="U99" s="78">
        <f t="shared" si="33"/>
        <v>-12.223387032633944</v>
      </c>
      <c r="V99" s="78">
        <f t="shared" si="33"/>
        <v>-13.801674830453013</v>
      </c>
      <c r="W99" s="78">
        <f t="shared" si="33"/>
        <v>-13.159235582283181</v>
      </c>
      <c r="X99" s="78">
        <f t="shared" si="33"/>
        <v>-12.209458909445225</v>
      </c>
      <c r="Y99" s="78">
        <f t="shared" si="33"/>
        <v>-11.108993320538755</v>
      </c>
      <c r="Z99" s="78">
        <f t="shared" si="33"/>
        <v>-10.924380933946255</v>
      </c>
      <c r="AA99" s="78">
        <f t="shared" si="33"/>
        <v>-10.900220463567241</v>
      </c>
      <c r="AB99" s="78">
        <f t="shared" si="33"/>
        <v>-12.19019896621047</v>
      </c>
      <c r="AC99" s="78">
        <f t="shared" si="33"/>
        <v>-11.344999955740672</v>
      </c>
      <c r="AD99" s="78">
        <f t="shared" si="33"/>
        <v>-11.343539868595984</v>
      </c>
      <c r="AE99" s="79">
        <f t="shared" si="33"/>
        <v>-9.68708362963811</v>
      </c>
    </row>
    <row r="100" spans="1:31" ht="12" thickBot="1" x14ac:dyDescent="0.25">
      <c r="A100" s="80" t="s">
        <v>184</v>
      </c>
      <c r="B100" s="81"/>
      <c r="C100" s="82">
        <f>-C23</f>
        <v>-3.4536840679979512</v>
      </c>
      <c r="D100" s="82">
        <f t="shared" ref="D100:AE100" si="34">D23</f>
        <v>3.4749636430195281</v>
      </c>
      <c r="E100" s="82">
        <f t="shared" si="34"/>
        <v>3.4513333939540862</v>
      </c>
      <c r="F100" s="82">
        <f t="shared" si="34"/>
        <v>3.5913453053556466</v>
      </c>
      <c r="G100" s="82">
        <f t="shared" si="34"/>
        <v>3.6356998737952857</v>
      </c>
      <c r="H100" s="82">
        <f t="shared" si="34"/>
        <v>3.8055048958388253</v>
      </c>
      <c r="I100" s="82">
        <f t="shared" si="34"/>
        <v>3.8129639130687534</v>
      </c>
      <c r="J100" s="82">
        <f t="shared" si="34"/>
        <v>3.8423018874498718</v>
      </c>
      <c r="K100" s="82">
        <f t="shared" si="34"/>
        <v>3.8742149267371144</v>
      </c>
      <c r="L100" s="82">
        <f t="shared" si="34"/>
        <v>3.9427034427422103</v>
      </c>
      <c r="M100" s="82">
        <f t="shared" si="34"/>
        <v>4.1872626461322024</v>
      </c>
      <c r="N100" s="82">
        <f t="shared" si="34"/>
        <v>4.4503143986322522</v>
      </c>
      <c r="O100" s="82">
        <f t="shared" si="34"/>
        <v>4.6815393128482583</v>
      </c>
      <c r="P100" s="82">
        <f t="shared" si="34"/>
        <v>4.900156040324644</v>
      </c>
      <c r="Q100" s="82">
        <f t="shared" si="34"/>
        <v>5.1305016895100097</v>
      </c>
      <c r="R100" s="82">
        <f t="shared" si="34"/>
        <v>5.2921205836828342</v>
      </c>
      <c r="S100" s="82">
        <f t="shared" si="34"/>
        <v>5.5338423647784705</v>
      </c>
      <c r="T100" s="82">
        <f t="shared" si="34"/>
        <v>5.6298068158552548</v>
      </c>
      <c r="U100" s="82">
        <f t="shared" si="34"/>
        <v>5.901053018585797</v>
      </c>
      <c r="V100" s="82">
        <f t="shared" si="34"/>
        <v>6.179844239244078</v>
      </c>
      <c r="W100" s="82">
        <f t="shared" si="34"/>
        <v>6.1857234117283904</v>
      </c>
      <c r="X100" s="82">
        <f t="shared" si="34"/>
        <v>6.186000966313685</v>
      </c>
      <c r="Y100" s="82">
        <f t="shared" si="34"/>
        <v>6.2327074191781113</v>
      </c>
      <c r="Z100" s="82">
        <f t="shared" si="34"/>
        <v>6.2089196071469406</v>
      </c>
      <c r="AA100" s="82">
        <f t="shared" si="34"/>
        <v>6.1956707556275941</v>
      </c>
      <c r="AB100" s="82">
        <f t="shared" si="34"/>
        <v>6.2587813396437078</v>
      </c>
      <c r="AC100" s="82">
        <f t="shared" si="34"/>
        <v>6.2537093612196681</v>
      </c>
      <c r="AD100" s="82">
        <f t="shared" si="34"/>
        <v>6.3099654974059174</v>
      </c>
      <c r="AE100" s="83">
        <f t="shared" si="34"/>
        <v>6.3155713403645679</v>
      </c>
    </row>
    <row r="101" spans="1:31" x14ac:dyDescent="0.2">
      <c r="A101" s="71"/>
    </row>
  </sheetData>
  <phoneticPr fontId="8" type="noConversion"/>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3"/>
  <sheetViews>
    <sheetView topLeftCell="B93" zoomScale="70" zoomScaleNormal="70" workbookViewId="0">
      <selection activeCell="R139" sqref="R139"/>
    </sheetView>
  </sheetViews>
  <sheetFormatPr baseColWidth="10" defaultColWidth="8.69921875" defaultRowHeight="11.4" x14ac:dyDescent="0.2"/>
  <cols>
    <col min="1" max="1" width="15.69921875" customWidth="1"/>
    <col min="2" max="31" width="12.19921875" customWidth="1"/>
  </cols>
  <sheetData>
    <row r="1" spans="1:31" ht="14.4" x14ac:dyDescent="0.3">
      <c r="A1" s="2" t="s">
        <v>30</v>
      </c>
    </row>
    <row r="3" spans="1:31" x14ac:dyDescent="0.2">
      <c r="A3" t="s">
        <v>144</v>
      </c>
    </row>
    <row r="4" spans="1:31" x14ac:dyDescent="0.2">
      <c r="A4" t="s">
        <v>32</v>
      </c>
      <c r="B4" t="s">
        <v>33</v>
      </c>
    </row>
    <row r="5" spans="1:31" x14ac:dyDescent="0.2">
      <c r="A5" t="s">
        <v>34</v>
      </c>
      <c r="B5" t="s">
        <v>145</v>
      </c>
    </row>
    <row r="6" spans="1:31" x14ac:dyDescent="0.2">
      <c r="A6" t="s">
        <v>36</v>
      </c>
      <c r="B6" t="s">
        <v>146</v>
      </c>
    </row>
    <row r="8" spans="1:31" s="2" customFormat="1" ht="14.4" x14ac:dyDescent="0.3">
      <c r="A8" s="2" t="s">
        <v>38</v>
      </c>
      <c r="B8" s="2" t="s">
        <v>39</v>
      </c>
      <c r="C8" s="2" t="s">
        <v>40</v>
      </c>
      <c r="D8" s="2" t="s">
        <v>41</v>
      </c>
      <c r="E8" s="2" t="s">
        <v>42</v>
      </c>
      <c r="F8" s="2" t="s">
        <v>43</v>
      </c>
      <c r="G8" s="2" t="s">
        <v>44</v>
      </c>
      <c r="H8" s="2" t="s">
        <v>45</v>
      </c>
      <c r="I8" s="2" t="s">
        <v>46</v>
      </c>
      <c r="J8" s="2" t="s">
        <v>47</v>
      </c>
      <c r="K8" s="2" t="s">
        <v>48</v>
      </c>
      <c r="L8" s="2" t="s">
        <v>49</v>
      </c>
      <c r="M8" s="2" t="s">
        <v>50</v>
      </c>
      <c r="N8" s="2" t="s">
        <v>51</v>
      </c>
      <c r="O8" s="2" t="s">
        <v>52</v>
      </c>
      <c r="P8" s="2" t="s">
        <v>53</v>
      </c>
      <c r="Q8" s="2" t="s">
        <v>54</v>
      </c>
      <c r="R8" s="2" t="s">
        <v>55</v>
      </c>
      <c r="S8" s="2" t="s">
        <v>56</v>
      </c>
      <c r="T8" s="2" t="s">
        <v>57</v>
      </c>
      <c r="U8" s="2" t="s">
        <v>58</v>
      </c>
      <c r="V8" s="2" t="s">
        <v>59</v>
      </c>
      <c r="W8" s="2" t="s">
        <v>60</v>
      </c>
      <c r="X8" s="2" t="s">
        <v>61</v>
      </c>
      <c r="Y8" s="2" t="s">
        <v>62</v>
      </c>
      <c r="Z8" s="2" t="s">
        <v>63</v>
      </c>
      <c r="AA8" s="2" t="s">
        <v>64</v>
      </c>
      <c r="AB8" s="2" t="s">
        <v>65</v>
      </c>
      <c r="AC8" s="2" t="s">
        <v>66</v>
      </c>
      <c r="AD8" s="2" t="s">
        <v>67</v>
      </c>
      <c r="AE8" s="2" t="s">
        <v>68</v>
      </c>
    </row>
    <row r="9" spans="1:31" hidden="1" x14ac:dyDescent="0.2">
      <c r="A9" t="s">
        <v>69</v>
      </c>
      <c r="B9" s="3">
        <v>-2962.2470393401682</v>
      </c>
      <c r="C9" s="3">
        <v>-2962.2470393401682</v>
      </c>
      <c r="D9" s="3">
        <v>-2254.6436502926763</v>
      </c>
      <c r="E9" s="3">
        <v>1035.2234663232759</v>
      </c>
      <c r="F9" s="3">
        <v>1506.5687543056274</v>
      </c>
      <c r="G9" s="3">
        <v>1638.1257892543683</v>
      </c>
      <c r="H9" s="3">
        <v>3265.4831464527829</v>
      </c>
      <c r="I9" s="3">
        <v>2361.7020473693442</v>
      </c>
      <c r="J9" s="3">
        <v>1044.250119083875</v>
      </c>
      <c r="K9" s="3">
        <v>2740.1161224759353</v>
      </c>
      <c r="L9" s="3">
        <v>2972.5085587160152</v>
      </c>
      <c r="M9" s="3">
        <v>2425.6856897027933</v>
      </c>
      <c r="N9" s="3">
        <v>1435.6354983235512</v>
      </c>
      <c r="O9" s="3">
        <v>996.81203197303057</v>
      </c>
      <c r="P9" s="3">
        <v>-816.24085122754695</v>
      </c>
      <c r="Q9" s="3">
        <v>-590.05971512222425</v>
      </c>
      <c r="R9" s="3">
        <v>-2155.8356989205026</v>
      </c>
      <c r="S9" s="3">
        <v>-1075.6631853314243</v>
      </c>
      <c r="T9" s="3">
        <v>-1182.0822403057985</v>
      </c>
      <c r="U9" s="3">
        <v>-2440.8566190991337</v>
      </c>
      <c r="V9" s="3">
        <v>-3717.5748081649654</v>
      </c>
      <c r="W9" s="3">
        <v>-2529.6319017272554</v>
      </c>
      <c r="X9" s="3">
        <v>-2883.2437383431379</v>
      </c>
      <c r="Y9" s="3">
        <v>-4174.4606784559128</v>
      </c>
      <c r="Z9" s="3">
        <v>-2351.192206043283</v>
      </c>
      <c r="AA9" s="3">
        <v>-2579.0672105403369</v>
      </c>
      <c r="AB9" s="3">
        <v>-2335.1046580138554</v>
      </c>
      <c r="AC9" s="3">
        <v>-1261.2320244178441</v>
      </c>
      <c r="AD9" s="3">
        <v>295.89845570196798</v>
      </c>
      <c r="AE9" s="3">
        <v>284.10040182265459</v>
      </c>
    </row>
    <row r="10" spans="1:31" x14ac:dyDescent="0.2">
      <c r="A10" t="s">
        <v>70</v>
      </c>
      <c r="B10" s="3">
        <v>2.6839988161580801</v>
      </c>
      <c r="C10" s="3">
        <v>2.6839988161580801</v>
      </c>
      <c r="D10" s="3">
        <v>2.6709200055287501</v>
      </c>
      <c r="E10" s="3">
        <v>2.6578871730217899</v>
      </c>
      <c r="F10" s="3">
        <v>2.6683309312321901</v>
      </c>
      <c r="G10" s="3">
        <v>2.6348155374142799</v>
      </c>
      <c r="H10" s="3">
        <v>2.6024153006592301</v>
      </c>
      <c r="I10" s="3">
        <v>2.5705149078188501</v>
      </c>
      <c r="J10" s="3">
        <v>2.60842368721777</v>
      </c>
      <c r="K10" s="3">
        <v>2.5927901323111699</v>
      </c>
      <c r="L10" s="3">
        <v>2.5758648557227799</v>
      </c>
      <c r="M10" s="3">
        <v>2.5782530233135801</v>
      </c>
      <c r="N10" s="3">
        <v>2.58064053724378</v>
      </c>
      <c r="O10" s="3">
        <v>2.5816521944022202</v>
      </c>
      <c r="P10" s="3">
        <v>2.58293672405448</v>
      </c>
      <c r="Q10" s="3">
        <v>2.5386861081086201</v>
      </c>
      <c r="R10" s="3">
        <v>2.5061834802601899</v>
      </c>
      <c r="S10" s="3">
        <v>2.46253261019391</v>
      </c>
      <c r="T10" s="3">
        <v>2.41706399651174</v>
      </c>
      <c r="U10" s="3">
        <v>2.3871420206216101</v>
      </c>
      <c r="V10" s="3">
        <v>2.3631869779837</v>
      </c>
      <c r="W10" s="3">
        <v>2.3392284679706798</v>
      </c>
      <c r="X10" s="3">
        <v>2.3146088024368199</v>
      </c>
      <c r="Y10" s="3">
        <v>2.29058770107109</v>
      </c>
      <c r="Z10" s="3">
        <v>2.26664662436646</v>
      </c>
      <c r="AA10" s="3">
        <v>2.2209940708292</v>
      </c>
      <c r="AB10" s="3">
        <v>2.16736908389939</v>
      </c>
      <c r="AC10" s="3">
        <v>2.1167629000833799</v>
      </c>
      <c r="AD10" s="3">
        <v>2.0677896429215199</v>
      </c>
      <c r="AE10" s="3">
        <v>2.03159708101464</v>
      </c>
    </row>
    <row r="11" spans="1:31" hidden="1" x14ac:dyDescent="0.2">
      <c r="A11" t="s">
        <v>71</v>
      </c>
      <c r="B11" t="s">
        <v>97</v>
      </c>
      <c r="C11" t="s">
        <v>97</v>
      </c>
      <c r="D11" t="s">
        <v>97</v>
      </c>
      <c r="E11" t="s">
        <v>97</v>
      </c>
      <c r="F11" t="s">
        <v>97</v>
      </c>
      <c r="G11" t="s">
        <v>97</v>
      </c>
      <c r="H11" t="s">
        <v>97</v>
      </c>
      <c r="I11" t="s">
        <v>97</v>
      </c>
      <c r="J11" t="s">
        <v>97</v>
      </c>
      <c r="K11" t="s">
        <v>97</v>
      </c>
      <c r="L11" t="s">
        <v>97</v>
      </c>
      <c r="M11" t="s">
        <v>97</v>
      </c>
      <c r="N11" t="s">
        <v>97</v>
      </c>
      <c r="O11" t="s">
        <v>97</v>
      </c>
      <c r="P11" t="s">
        <v>97</v>
      </c>
      <c r="Q11" t="s">
        <v>97</v>
      </c>
      <c r="R11" t="s">
        <v>97</v>
      </c>
      <c r="S11" t="s">
        <v>97</v>
      </c>
      <c r="T11" t="s">
        <v>97</v>
      </c>
      <c r="U11" t="s">
        <v>97</v>
      </c>
      <c r="V11" t="s">
        <v>97</v>
      </c>
      <c r="W11" t="s">
        <v>97</v>
      </c>
      <c r="X11" t="s">
        <v>97</v>
      </c>
      <c r="Y11" t="s">
        <v>97</v>
      </c>
      <c r="Z11" t="s">
        <v>97</v>
      </c>
      <c r="AA11" t="s">
        <v>97</v>
      </c>
      <c r="AB11" t="s">
        <v>97</v>
      </c>
      <c r="AC11" t="s">
        <v>97</v>
      </c>
      <c r="AD11" t="s">
        <v>97</v>
      </c>
      <c r="AE11" t="s">
        <v>97</v>
      </c>
    </row>
    <row r="12" spans="1:31" x14ac:dyDescent="0.2">
      <c r="A12" t="s">
        <v>132</v>
      </c>
      <c r="B12" s="3">
        <v>117.87913721792063</v>
      </c>
      <c r="C12" s="3">
        <v>117.87913721792063</v>
      </c>
      <c r="D12" s="3">
        <v>117.45289123854306</v>
      </c>
      <c r="E12" s="3">
        <v>117.02664525916549</v>
      </c>
      <c r="F12" s="3">
        <v>116.60370573121182</v>
      </c>
      <c r="G12" s="3">
        <v>116.18076620325812</v>
      </c>
      <c r="H12" s="3">
        <v>115.75782667530441</v>
      </c>
      <c r="I12" s="3">
        <v>115.33488714735077</v>
      </c>
      <c r="J12" s="3">
        <v>114.91194761939707</v>
      </c>
      <c r="K12" s="3">
        <v>114.48900809144338</v>
      </c>
      <c r="L12" s="3">
        <v>114.06606856348968</v>
      </c>
      <c r="M12" s="3">
        <v>113.64312903553599</v>
      </c>
      <c r="N12" s="3">
        <v>113.2201895075823</v>
      </c>
      <c r="O12" s="3">
        <v>112.7972499796286</v>
      </c>
      <c r="P12" s="3">
        <v>112.3743104516749</v>
      </c>
      <c r="Q12" s="3">
        <v>111.95137092372123</v>
      </c>
      <c r="R12" s="3">
        <v>111.52843139576754</v>
      </c>
      <c r="S12" s="3">
        <v>111.10549186781384</v>
      </c>
      <c r="T12" s="3">
        <v>110.68255233986015</v>
      </c>
      <c r="U12" s="3">
        <v>110.31999017039705</v>
      </c>
      <c r="V12" s="3">
        <v>109.8952544687647</v>
      </c>
      <c r="W12" s="3">
        <v>108.62627636386024</v>
      </c>
      <c r="X12" s="3">
        <v>107.84839092083338</v>
      </c>
      <c r="Y12" s="3">
        <v>107.07050547780651</v>
      </c>
      <c r="Z12" s="3">
        <v>106.20791223764745</v>
      </c>
      <c r="AA12" s="3">
        <v>105.3513709838941</v>
      </c>
      <c r="AB12" s="3">
        <v>104.49482973014071</v>
      </c>
      <c r="AC12" s="3">
        <v>103.67064883842708</v>
      </c>
      <c r="AD12" s="3">
        <v>102.84646794671347</v>
      </c>
      <c r="AE12" s="3">
        <v>102.02228705499984</v>
      </c>
    </row>
    <row r="13" spans="1:31" x14ac:dyDescent="0.2">
      <c r="A13" t="s">
        <v>74</v>
      </c>
      <c r="B13" s="3">
        <v>-91.800307141247217</v>
      </c>
      <c r="C13" s="3">
        <v>-94.451918145281283</v>
      </c>
      <c r="D13" s="3">
        <v>-95.56868962825321</v>
      </c>
      <c r="E13" s="3">
        <v>-96.507773141029176</v>
      </c>
      <c r="F13" s="3">
        <v>-97.052031798674889</v>
      </c>
      <c r="G13" s="3">
        <v>-97.277235233886302</v>
      </c>
      <c r="H13" s="3">
        <v>-96.986453436746189</v>
      </c>
      <c r="I13" s="3">
        <v>-96.517654080829814</v>
      </c>
      <c r="J13" s="3">
        <v>-95.414592735967616</v>
      </c>
      <c r="K13" s="3">
        <v>-93.699265021170135</v>
      </c>
      <c r="L13" s="3">
        <v>-92.053207388679454</v>
      </c>
      <c r="M13" s="3">
        <v>-90.305241482794145</v>
      </c>
      <c r="N13" s="3">
        <v>-88.212284816836956</v>
      </c>
      <c r="O13" s="3">
        <v>-85.642261764070312</v>
      </c>
      <c r="P13" s="3">
        <v>-83.006565013686185</v>
      </c>
      <c r="Q13" s="3">
        <v>-80.512216397934665</v>
      </c>
      <c r="R13" s="3">
        <v>-78.405634350285624</v>
      </c>
      <c r="S13" s="3">
        <v>-76.001844314383575</v>
      </c>
      <c r="T13" s="3">
        <v>-73.146566963339325</v>
      </c>
      <c r="U13" s="3">
        <v>-68.793179269059564</v>
      </c>
      <c r="V13" s="3">
        <v>-63.667570650413317</v>
      </c>
      <c r="W13" s="3">
        <v>-58.896116247118542</v>
      </c>
      <c r="X13" s="3">
        <v>-54.168233765286139</v>
      </c>
      <c r="Y13" s="3">
        <v>-49.644677829699198</v>
      </c>
      <c r="Z13" s="3">
        <v>-45.202730388728021</v>
      </c>
      <c r="AA13" s="3">
        <v>-40.945773075620963</v>
      </c>
      <c r="AB13" s="3">
        <v>-37.399402253494557</v>
      </c>
      <c r="AC13" s="3">
        <v>-34.185023806479407</v>
      </c>
      <c r="AD13" s="3">
        <v>-32.572867654322891</v>
      </c>
      <c r="AE13" s="3">
        <v>-30.79935741132152</v>
      </c>
    </row>
    <row r="14" spans="1:31" hidden="1" x14ac:dyDescent="0.2">
      <c r="A14" t="s">
        <v>75</v>
      </c>
      <c r="B14" t="s">
        <v>139</v>
      </c>
      <c r="C14" t="s">
        <v>139</v>
      </c>
      <c r="D14" t="s">
        <v>139</v>
      </c>
      <c r="E14" t="s">
        <v>139</v>
      </c>
      <c r="F14" t="s">
        <v>139</v>
      </c>
      <c r="G14" t="s">
        <v>139</v>
      </c>
      <c r="H14" t="s">
        <v>139</v>
      </c>
      <c r="I14" t="s">
        <v>139</v>
      </c>
      <c r="J14" t="s">
        <v>139</v>
      </c>
      <c r="K14" t="s">
        <v>139</v>
      </c>
      <c r="L14" t="s">
        <v>139</v>
      </c>
      <c r="M14" t="s">
        <v>139</v>
      </c>
      <c r="N14" t="s">
        <v>139</v>
      </c>
      <c r="O14" t="s">
        <v>139</v>
      </c>
      <c r="P14" t="s">
        <v>139</v>
      </c>
      <c r="Q14" t="s">
        <v>139</v>
      </c>
      <c r="R14" t="s">
        <v>139</v>
      </c>
      <c r="S14" t="s">
        <v>139</v>
      </c>
      <c r="T14" t="s">
        <v>139</v>
      </c>
      <c r="U14" t="s">
        <v>139</v>
      </c>
      <c r="V14" t="s">
        <v>139</v>
      </c>
      <c r="W14" t="s">
        <v>139</v>
      </c>
      <c r="X14" t="s">
        <v>139</v>
      </c>
      <c r="Y14" t="s">
        <v>139</v>
      </c>
      <c r="Z14" t="s">
        <v>139</v>
      </c>
      <c r="AA14" t="s">
        <v>139</v>
      </c>
      <c r="AB14" t="s">
        <v>139</v>
      </c>
      <c r="AC14" t="s">
        <v>139</v>
      </c>
      <c r="AD14" t="s">
        <v>139</v>
      </c>
      <c r="AE14" t="s">
        <v>139</v>
      </c>
    </row>
    <row r="15" spans="1:31" x14ac:dyDescent="0.2">
      <c r="A15" t="s">
        <v>76</v>
      </c>
      <c r="B15" t="s">
        <v>1</v>
      </c>
      <c r="C15" t="s">
        <v>1</v>
      </c>
      <c r="D15" t="s">
        <v>1</v>
      </c>
      <c r="E15" t="s">
        <v>1</v>
      </c>
      <c r="F15" t="s">
        <v>1</v>
      </c>
      <c r="G15" t="s">
        <v>1</v>
      </c>
      <c r="H15" t="s">
        <v>1</v>
      </c>
      <c r="I15" t="s">
        <v>1</v>
      </c>
      <c r="J15" t="s">
        <v>1</v>
      </c>
      <c r="K15" t="s">
        <v>1</v>
      </c>
      <c r="L15" t="s">
        <v>1</v>
      </c>
      <c r="M15" t="s">
        <v>1</v>
      </c>
      <c r="N15" t="s">
        <v>1</v>
      </c>
      <c r="O15" t="s">
        <v>1</v>
      </c>
      <c r="P15" t="s">
        <v>1</v>
      </c>
      <c r="Q15" t="s">
        <v>1</v>
      </c>
      <c r="R15" t="s">
        <v>1</v>
      </c>
      <c r="S15" t="s">
        <v>1</v>
      </c>
      <c r="T15" t="s">
        <v>1</v>
      </c>
      <c r="U15" t="s">
        <v>1</v>
      </c>
      <c r="V15" t="s">
        <v>1</v>
      </c>
      <c r="W15" t="s">
        <v>1</v>
      </c>
      <c r="X15" t="s">
        <v>1</v>
      </c>
      <c r="Y15" t="s">
        <v>1</v>
      </c>
      <c r="Z15" t="s">
        <v>1</v>
      </c>
      <c r="AA15" t="s">
        <v>1</v>
      </c>
      <c r="AB15" t="s">
        <v>1</v>
      </c>
      <c r="AC15" t="s">
        <v>1</v>
      </c>
      <c r="AD15" t="s">
        <v>1</v>
      </c>
      <c r="AE15" t="s">
        <v>1</v>
      </c>
    </row>
    <row r="16" spans="1:31" x14ac:dyDescent="0.2">
      <c r="A16" t="s">
        <v>77</v>
      </c>
      <c r="B16" t="s">
        <v>1</v>
      </c>
      <c r="C16" t="s">
        <v>1</v>
      </c>
      <c r="D16" t="s">
        <v>1</v>
      </c>
      <c r="E16" t="s">
        <v>1</v>
      </c>
      <c r="F16" t="s">
        <v>1</v>
      </c>
      <c r="G16" t="s">
        <v>1</v>
      </c>
      <c r="H16" t="s">
        <v>1</v>
      </c>
      <c r="I16" t="s">
        <v>1</v>
      </c>
      <c r="J16" t="s">
        <v>1</v>
      </c>
      <c r="K16" t="s">
        <v>1</v>
      </c>
      <c r="L16" t="s">
        <v>1</v>
      </c>
      <c r="M16" t="s">
        <v>1</v>
      </c>
      <c r="N16" t="s">
        <v>1</v>
      </c>
      <c r="O16" t="s">
        <v>1</v>
      </c>
      <c r="P16" t="s">
        <v>1</v>
      </c>
      <c r="Q16" t="s">
        <v>1</v>
      </c>
      <c r="R16" t="s">
        <v>1</v>
      </c>
      <c r="S16" t="s">
        <v>1</v>
      </c>
      <c r="T16" t="s">
        <v>1</v>
      </c>
      <c r="U16" t="s">
        <v>1</v>
      </c>
      <c r="V16" t="s">
        <v>1</v>
      </c>
      <c r="W16" t="s">
        <v>1</v>
      </c>
      <c r="X16" t="s">
        <v>1</v>
      </c>
      <c r="Y16" t="s">
        <v>1</v>
      </c>
      <c r="Z16" t="s">
        <v>1</v>
      </c>
      <c r="AA16" t="s">
        <v>1</v>
      </c>
      <c r="AB16" t="s">
        <v>1</v>
      </c>
      <c r="AC16" t="s">
        <v>1</v>
      </c>
      <c r="AD16" t="s">
        <v>1</v>
      </c>
      <c r="AE16" t="s">
        <v>1</v>
      </c>
    </row>
    <row r="17" spans="1:31" x14ac:dyDescent="0.2">
      <c r="A17" t="s">
        <v>78</v>
      </c>
      <c r="B17" s="3">
        <v>-13.140801732178341</v>
      </c>
      <c r="C17" s="3">
        <v>-13.140801732178341</v>
      </c>
      <c r="D17" s="3">
        <v>-5.8605288742015897</v>
      </c>
      <c r="E17" s="3">
        <v>1.8155293910167201</v>
      </c>
      <c r="F17" s="3">
        <v>0.55256544780292005</v>
      </c>
      <c r="G17" s="3">
        <v>0.61321320710970995</v>
      </c>
      <c r="H17" s="3">
        <v>1.7537892881928001</v>
      </c>
      <c r="I17" s="3">
        <v>0.35557402484403999</v>
      </c>
      <c r="J17" s="3">
        <v>-0.33177891856134001</v>
      </c>
      <c r="K17" s="3">
        <v>-3.8506168030536001</v>
      </c>
      <c r="L17" s="3">
        <v>-2.48116056270388</v>
      </c>
      <c r="M17" s="3">
        <v>-2.2396931731211698</v>
      </c>
      <c r="N17" s="3">
        <v>-2.39349409499988</v>
      </c>
      <c r="O17" s="3">
        <v>-2.60523998615465</v>
      </c>
      <c r="P17" s="3">
        <v>-2.8110178730855</v>
      </c>
      <c r="Q17" s="3">
        <v>-2.66653579635005</v>
      </c>
      <c r="R17" s="3">
        <v>-2.1511640401221501</v>
      </c>
      <c r="S17" s="3">
        <v>-1.2750954174004201</v>
      </c>
      <c r="T17" s="3">
        <v>-0.70598675899078001</v>
      </c>
      <c r="U17" s="3">
        <v>-3.5269047274990001E-2</v>
      </c>
      <c r="V17" s="3">
        <v>0.30723114566535997</v>
      </c>
      <c r="W17" s="3">
        <v>2.12627177052426</v>
      </c>
      <c r="X17" s="3">
        <v>7.4994606622493798</v>
      </c>
      <c r="Y17" s="3">
        <v>7.7553621712752197</v>
      </c>
      <c r="Z17" s="3">
        <v>7.9894172862191697</v>
      </c>
      <c r="AA17" s="3">
        <v>8.9558712813612793</v>
      </c>
      <c r="AB17" s="3">
        <v>9.7355247222628591</v>
      </c>
      <c r="AC17" s="3">
        <v>16.667603348811891</v>
      </c>
      <c r="AD17" s="3">
        <v>18.710424591941202</v>
      </c>
      <c r="AE17" s="3">
        <v>21.670187127193358</v>
      </c>
    </row>
    <row r="18" spans="1:31" x14ac:dyDescent="0.2">
      <c r="A18" t="s">
        <v>79</v>
      </c>
      <c r="B18" t="s">
        <v>133</v>
      </c>
      <c r="C18" t="s">
        <v>133</v>
      </c>
      <c r="D18" t="s">
        <v>133</v>
      </c>
      <c r="E18" t="s">
        <v>133</v>
      </c>
      <c r="F18" t="s">
        <v>133</v>
      </c>
      <c r="G18" t="s">
        <v>133</v>
      </c>
      <c r="H18" t="s">
        <v>133</v>
      </c>
      <c r="I18" t="s">
        <v>133</v>
      </c>
      <c r="J18" t="s">
        <v>133</v>
      </c>
      <c r="K18" t="s">
        <v>133</v>
      </c>
      <c r="L18" t="s">
        <v>133</v>
      </c>
      <c r="M18" t="s">
        <v>133</v>
      </c>
      <c r="N18" t="s">
        <v>133</v>
      </c>
      <c r="O18" t="s">
        <v>133</v>
      </c>
      <c r="P18" t="s">
        <v>133</v>
      </c>
      <c r="Q18" t="s">
        <v>133</v>
      </c>
      <c r="R18" t="s">
        <v>133</v>
      </c>
      <c r="S18" t="s">
        <v>133</v>
      </c>
      <c r="T18" t="s">
        <v>133</v>
      </c>
      <c r="U18" t="s">
        <v>133</v>
      </c>
      <c r="V18" t="s">
        <v>133</v>
      </c>
      <c r="W18" t="s">
        <v>133</v>
      </c>
      <c r="X18" t="s">
        <v>133</v>
      </c>
      <c r="Y18" t="s">
        <v>133</v>
      </c>
      <c r="Z18" t="s">
        <v>133</v>
      </c>
      <c r="AA18" t="s">
        <v>133</v>
      </c>
      <c r="AB18" t="s">
        <v>133</v>
      </c>
      <c r="AC18" t="s">
        <v>133</v>
      </c>
      <c r="AD18" t="s">
        <v>133</v>
      </c>
      <c r="AE18" t="s">
        <v>133</v>
      </c>
    </row>
    <row r="19" spans="1:31" x14ac:dyDescent="0.2">
      <c r="A19" t="s">
        <v>80</v>
      </c>
      <c r="B19" t="s">
        <v>133</v>
      </c>
      <c r="C19" t="s">
        <v>133</v>
      </c>
      <c r="D19" t="s">
        <v>133</v>
      </c>
      <c r="E19" t="s">
        <v>133</v>
      </c>
      <c r="F19" t="s">
        <v>133</v>
      </c>
      <c r="G19" t="s">
        <v>133</v>
      </c>
      <c r="H19" t="s">
        <v>133</v>
      </c>
      <c r="I19" t="s">
        <v>133</v>
      </c>
      <c r="J19" t="s">
        <v>133</v>
      </c>
      <c r="K19" t="s">
        <v>133</v>
      </c>
      <c r="L19" t="s">
        <v>133</v>
      </c>
      <c r="M19" t="s">
        <v>133</v>
      </c>
      <c r="N19" t="s">
        <v>133</v>
      </c>
      <c r="O19" t="s">
        <v>133</v>
      </c>
      <c r="P19" t="s">
        <v>133</v>
      </c>
      <c r="Q19" t="s">
        <v>133</v>
      </c>
      <c r="R19" t="s">
        <v>133</v>
      </c>
      <c r="S19" t="s">
        <v>133</v>
      </c>
      <c r="T19" t="s">
        <v>133</v>
      </c>
      <c r="U19" t="s">
        <v>133</v>
      </c>
      <c r="V19" t="s">
        <v>133</v>
      </c>
      <c r="W19" t="s">
        <v>133</v>
      </c>
      <c r="X19" t="s">
        <v>133</v>
      </c>
      <c r="Y19" t="s">
        <v>133</v>
      </c>
      <c r="Z19" t="s">
        <v>133</v>
      </c>
      <c r="AA19" t="s">
        <v>133</v>
      </c>
      <c r="AB19" t="s">
        <v>133</v>
      </c>
      <c r="AC19" t="s">
        <v>133</v>
      </c>
      <c r="AD19" t="s">
        <v>133</v>
      </c>
      <c r="AE19" t="s">
        <v>133</v>
      </c>
    </row>
    <row r="20" spans="1:31" x14ac:dyDescent="0.2">
      <c r="A20" t="s">
        <v>81</v>
      </c>
      <c r="B20" t="s">
        <v>122</v>
      </c>
      <c r="C20" t="s">
        <v>122</v>
      </c>
      <c r="D20" t="s">
        <v>122</v>
      </c>
      <c r="E20" t="s">
        <v>122</v>
      </c>
      <c r="F20" t="s">
        <v>122</v>
      </c>
      <c r="G20" t="s">
        <v>122</v>
      </c>
      <c r="H20" t="s">
        <v>122</v>
      </c>
      <c r="I20" t="s">
        <v>122</v>
      </c>
      <c r="J20" t="s">
        <v>122</v>
      </c>
      <c r="K20" t="s">
        <v>122</v>
      </c>
      <c r="L20" t="s">
        <v>122</v>
      </c>
      <c r="M20" t="s">
        <v>122</v>
      </c>
      <c r="N20" t="s">
        <v>122</v>
      </c>
      <c r="O20" t="s">
        <v>122</v>
      </c>
      <c r="P20" t="s">
        <v>122</v>
      </c>
      <c r="Q20" t="s">
        <v>122</v>
      </c>
      <c r="R20" t="s">
        <v>122</v>
      </c>
      <c r="S20" t="s">
        <v>122</v>
      </c>
      <c r="T20" t="s">
        <v>122</v>
      </c>
      <c r="U20" t="s">
        <v>122</v>
      </c>
      <c r="V20" t="s">
        <v>122</v>
      </c>
      <c r="W20" t="s">
        <v>122</v>
      </c>
      <c r="X20" t="s">
        <v>122</v>
      </c>
      <c r="Y20" t="s">
        <v>122</v>
      </c>
      <c r="Z20" t="s">
        <v>122</v>
      </c>
      <c r="AA20" t="s">
        <v>122</v>
      </c>
      <c r="AB20" t="s">
        <v>122</v>
      </c>
      <c r="AC20" t="s">
        <v>122</v>
      </c>
      <c r="AD20" t="s">
        <v>122</v>
      </c>
      <c r="AE20" t="s">
        <v>122</v>
      </c>
    </row>
    <row r="21" spans="1:31" ht="12" thickBot="1" x14ac:dyDescent="0.25">
      <c r="A21" t="s">
        <v>82</v>
      </c>
      <c r="B21" t="s">
        <v>1</v>
      </c>
      <c r="C21" t="s">
        <v>1</v>
      </c>
      <c r="D21" t="s">
        <v>1</v>
      </c>
      <c r="E21" t="s">
        <v>1</v>
      </c>
      <c r="F21" t="s">
        <v>1</v>
      </c>
      <c r="G21" t="s">
        <v>1</v>
      </c>
      <c r="H21" t="s">
        <v>1</v>
      </c>
      <c r="I21" t="s">
        <v>1</v>
      </c>
      <c r="J21" t="s">
        <v>1</v>
      </c>
      <c r="K21" t="s">
        <v>1</v>
      </c>
      <c r="L21" t="s">
        <v>1</v>
      </c>
      <c r="M21" t="s">
        <v>1</v>
      </c>
      <c r="N21" t="s">
        <v>1</v>
      </c>
      <c r="O21" t="s">
        <v>1</v>
      </c>
      <c r="P21" t="s">
        <v>1</v>
      </c>
      <c r="Q21" t="s">
        <v>1</v>
      </c>
      <c r="R21" t="s">
        <v>1</v>
      </c>
      <c r="S21" t="s">
        <v>1</v>
      </c>
      <c r="T21" t="s">
        <v>1</v>
      </c>
      <c r="U21" t="s">
        <v>1</v>
      </c>
      <c r="V21" t="s">
        <v>1</v>
      </c>
      <c r="W21" t="s">
        <v>1</v>
      </c>
      <c r="X21" t="s">
        <v>1</v>
      </c>
      <c r="Y21" t="s">
        <v>1</v>
      </c>
      <c r="Z21" t="s">
        <v>1</v>
      </c>
      <c r="AA21" t="s">
        <v>1</v>
      </c>
      <c r="AB21" t="s">
        <v>1</v>
      </c>
      <c r="AC21" t="s">
        <v>1</v>
      </c>
      <c r="AD21" t="s">
        <v>1</v>
      </c>
      <c r="AE21" t="s">
        <v>1</v>
      </c>
    </row>
    <row r="22" spans="1:31" hidden="1" x14ac:dyDescent="0.2">
      <c r="A22" t="s">
        <v>83</v>
      </c>
      <c r="B22" s="3">
        <v>278.83874947586798</v>
      </c>
      <c r="C22" s="3">
        <v>278.83874947586798</v>
      </c>
      <c r="D22" s="3">
        <v>305.31966498150695</v>
      </c>
      <c r="E22" s="3">
        <v>563.52892018063199</v>
      </c>
      <c r="F22" s="3">
        <v>660.28191380254668</v>
      </c>
      <c r="G22" s="3">
        <v>744.17870421667669</v>
      </c>
      <c r="H22" s="3">
        <v>748.95379903614582</v>
      </c>
      <c r="I22" s="3">
        <v>858.1540571300601</v>
      </c>
      <c r="J22" s="3">
        <v>834.60470016388672</v>
      </c>
      <c r="K22" s="3">
        <v>901.28763944331729</v>
      </c>
      <c r="L22" s="3">
        <v>954.96935323242951</v>
      </c>
      <c r="M22" s="3">
        <v>1160.180452849826</v>
      </c>
      <c r="N22" s="3">
        <v>1326.8033396587368</v>
      </c>
      <c r="O22" s="3">
        <v>1319.596848537157</v>
      </c>
      <c r="P22" s="3">
        <v>1433.1470503911194</v>
      </c>
      <c r="Q22" s="3">
        <v>1625.5628506101814</v>
      </c>
      <c r="R22" s="3">
        <v>1713.4196361663694</v>
      </c>
      <c r="S22" s="3">
        <v>1826.6420690134639</v>
      </c>
      <c r="T22" s="3">
        <v>1837.0489701676852</v>
      </c>
      <c r="U22" s="3">
        <v>1864.7697300208492</v>
      </c>
      <c r="V22" s="3">
        <v>2037.6624959503263</v>
      </c>
      <c r="W22" s="3">
        <v>2287.300651923038</v>
      </c>
      <c r="X22" s="3">
        <v>2184.4333653817157</v>
      </c>
      <c r="Y22" s="3">
        <v>2027.8172209899139</v>
      </c>
      <c r="Z22" s="3">
        <v>2015.989558173708</v>
      </c>
      <c r="AA22" s="3">
        <v>2191.5230936683211</v>
      </c>
      <c r="AB22" s="3">
        <v>2117.4151265870678</v>
      </c>
      <c r="AC22" s="3">
        <v>2210.3414449585289</v>
      </c>
      <c r="AD22" s="3">
        <v>2210.5196718153766</v>
      </c>
      <c r="AE22" s="3">
        <v>2255.0636584430817</v>
      </c>
    </row>
    <row r="23" spans="1:31" ht="14.4" thickBot="1" x14ac:dyDescent="0.3">
      <c r="A23" s="66" t="s">
        <v>179</v>
      </c>
      <c r="B23" s="67"/>
      <c r="C23" s="67">
        <f t="shared" ref="C23:M23" si="0">(C24/1000*(44/12))-C59</f>
        <v>-0.66468151185770719</v>
      </c>
      <c r="D23" s="67">
        <f t="shared" si="0"/>
        <v>-0.62687469780424365</v>
      </c>
      <c r="E23" s="67">
        <f t="shared" si="0"/>
        <v>0.26173438925291026</v>
      </c>
      <c r="F23" s="67">
        <f t="shared" si="0"/>
        <v>0.55944112075353547</v>
      </c>
      <c r="G23" s="67">
        <f t="shared" si="0"/>
        <v>0.81108543641875874</v>
      </c>
      <c r="H23" s="67">
        <f t="shared" si="0"/>
        <v>0.77366771238095899</v>
      </c>
      <c r="I23" s="67">
        <f t="shared" si="0"/>
        <v>1.1201677091196811</v>
      </c>
      <c r="J23" s="67">
        <f t="shared" si="0"/>
        <v>0.98091992193757171</v>
      </c>
      <c r="K23" s="67">
        <f t="shared" si="0"/>
        <v>1.1735007551172436</v>
      </c>
      <c r="L23" s="67">
        <f t="shared" si="0"/>
        <v>1.3193640486845299</v>
      </c>
      <c r="M23" s="67">
        <f t="shared" si="0"/>
        <v>1.8155650914790185</v>
      </c>
      <c r="N23" s="67">
        <f>(N24/1000*3.666)-N59</f>
        <v>2.1746687097455086</v>
      </c>
      <c r="O23" s="67">
        <f t="shared" ref="O23:AE23" si="1">(O24/1000*(44/12))-O59</f>
        <v>1.9033044014872162</v>
      </c>
      <c r="P23" s="67">
        <f t="shared" si="1"/>
        <v>2.0788305843479109</v>
      </c>
      <c r="Q23" s="67">
        <f t="shared" si="1"/>
        <v>2.5483995447152048</v>
      </c>
      <c r="R23" s="67">
        <f t="shared" si="1"/>
        <v>2.6393267006530849</v>
      </c>
      <c r="S23" s="67">
        <f t="shared" si="1"/>
        <v>2.8278788220183255</v>
      </c>
      <c r="T23" s="67">
        <f t="shared" si="1"/>
        <v>2.6439384639713861</v>
      </c>
      <c r="U23" s="67">
        <f t="shared" si="1"/>
        <v>2.527864002052195</v>
      </c>
      <c r="V23" s="67">
        <f t="shared" si="1"/>
        <v>2.9483561891746604</v>
      </c>
      <c r="W23" s="67">
        <f t="shared" si="1"/>
        <v>3.7820866214959352</v>
      </c>
      <c r="X23" s="67">
        <f t="shared" si="1"/>
        <v>3.3248866251093832</v>
      </c>
      <c r="Y23" s="67">
        <f t="shared" si="1"/>
        <v>2.672158401926624</v>
      </c>
      <c r="Z23" s="67">
        <f t="shared" si="1"/>
        <v>2.5518346980943978</v>
      </c>
      <c r="AA23" s="67">
        <f t="shared" si="1"/>
        <v>3.1199790505073333</v>
      </c>
      <c r="AB23" s="67">
        <f t="shared" si="1"/>
        <v>2.7742128371932946</v>
      </c>
      <c r="AC23" s="67">
        <f t="shared" si="1"/>
        <v>3.0423129009898426</v>
      </c>
      <c r="AD23" s="67">
        <f t="shared" si="1"/>
        <v>2.9717104527709655</v>
      </c>
      <c r="AE23" s="68">
        <f t="shared" si="1"/>
        <v>3.0651238154088523</v>
      </c>
    </row>
    <row r="24" spans="1:31" s="9" customFormat="1" x14ac:dyDescent="0.2">
      <c r="A24" s="9" t="s">
        <v>84</v>
      </c>
      <c r="B24" s="13">
        <v>278.87072627258715</v>
      </c>
      <c r="C24" s="13">
        <v>278.87072627258715</v>
      </c>
      <c r="D24" s="13">
        <v>305.38361857494539</v>
      </c>
      <c r="E24" s="13">
        <v>563.62485057078959</v>
      </c>
      <c r="F24" s="13">
        <v>660.40982098942357</v>
      </c>
      <c r="G24" s="13">
        <v>744.33858820027274</v>
      </c>
      <c r="H24" s="13">
        <v>749.14565981646103</v>
      </c>
      <c r="I24" s="13">
        <v>858.37789470709458</v>
      </c>
      <c r="J24" s="13">
        <v>834.86051453764037</v>
      </c>
      <c r="K24" s="13">
        <v>901.5754306137901</v>
      </c>
      <c r="L24" s="13">
        <v>955.28912119962149</v>
      </c>
      <c r="M24" s="13">
        <v>1160.5321976137373</v>
      </c>
      <c r="N24" s="13">
        <v>1327.1870612193673</v>
      </c>
      <c r="O24" s="13">
        <v>1320.0125468945066</v>
      </c>
      <c r="P24" s="13">
        <v>1433.5947255451883</v>
      </c>
      <c r="Q24" s="13">
        <v>1626.0425025609695</v>
      </c>
      <c r="R24" s="13">
        <v>1713.9312649138767</v>
      </c>
      <c r="S24" s="13">
        <v>1827.1856745576904</v>
      </c>
      <c r="T24" s="13">
        <v>1837.6245525086308</v>
      </c>
      <c r="U24" s="13">
        <v>1865.377289158514</v>
      </c>
      <c r="V24" s="13">
        <v>2038.3020318847102</v>
      </c>
      <c r="W24" s="13">
        <v>2287.9721646541411</v>
      </c>
      <c r="X24" s="13">
        <v>2185.1368549095382</v>
      </c>
      <c r="Y24" s="13">
        <v>2028.5526873144556</v>
      </c>
      <c r="Z24" s="13">
        <v>2016.7570012949689</v>
      </c>
      <c r="AA24" s="13">
        <v>2192.3225135863013</v>
      </c>
      <c r="AB24" s="13">
        <v>2118.246523301767</v>
      </c>
      <c r="AC24" s="13">
        <v>2211.2048184699474</v>
      </c>
      <c r="AD24" s="13">
        <v>2211.4150221235141</v>
      </c>
      <c r="AE24" s="13">
        <v>2255.9909855479386</v>
      </c>
    </row>
    <row r="25" spans="1:31" x14ac:dyDescent="0.2">
      <c r="A25" t="s">
        <v>85</v>
      </c>
      <c r="B25" t="s">
        <v>97</v>
      </c>
      <c r="C25" t="s">
        <v>97</v>
      </c>
      <c r="D25" t="s">
        <v>97</v>
      </c>
      <c r="E25" t="s">
        <v>97</v>
      </c>
      <c r="F25" t="s">
        <v>97</v>
      </c>
      <c r="G25" t="s">
        <v>97</v>
      </c>
      <c r="H25" t="s">
        <v>97</v>
      </c>
      <c r="I25" t="s">
        <v>97</v>
      </c>
      <c r="J25" t="s">
        <v>97</v>
      </c>
      <c r="K25" t="s">
        <v>97</v>
      </c>
      <c r="L25" t="s">
        <v>97</v>
      </c>
      <c r="M25" t="s">
        <v>97</v>
      </c>
      <c r="N25" t="s">
        <v>97</v>
      </c>
      <c r="O25" t="s">
        <v>97</v>
      </c>
      <c r="P25" t="s">
        <v>97</v>
      </c>
      <c r="Q25" t="s">
        <v>97</v>
      </c>
      <c r="R25" t="s">
        <v>97</v>
      </c>
      <c r="S25" t="s">
        <v>97</v>
      </c>
      <c r="T25" t="s">
        <v>97</v>
      </c>
      <c r="U25" t="s">
        <v>97</v>
      </c>
      <c r="V25" t="s">
        <v>97</v>
      </c>
      <c r="W25" t="s">
        <v>97</v>
      </c>
      <c r="X25" t="s">
        <v>97</v>
      </c>
      <c r="Y25" t="s">
        <v>97</v>
      </c>
      <c r="Z25" t="s">
        <v>97</v>
      </c>
      <c r="AA25" t="s">
        <v>97</v>
      </c>
      <c r="AB25" t="s">
        <v>97</v>
      </c>
      <c r="AC25" t="s">
        <v>97</v>
      </c>
      <c r="AD25" t="s">
        <v>97</v>
      </c>
      <c r="AE25" t="s">
        <v>97</v>
      </c>
    </row>
    <row r="26" spans="1:31" x14ac:dyDescent="0.2">
      <c r="A26" t="s">
        <v>86</v>
      </c>
      <c r="B26" s="3">
        <v>10.966593472</v>
      </c>
      <c r="C26" s="3">
        <v>10.966593472</v>
      </c>
      <c r="D26" s="3">
        <v>12.356012763000001</v>
      </c>
      <c r="E26" s="3">
        <v>13.108523683</v>
      </c>
      <c r="F26" s="3">
        <v>13.209658117</v>
      </c>
      <c r="G26" s="3">
        <v>13.903676020000001</v>
      </c>
      <c r="H26" s="3">
        <v>13.97871778</v>
      </c>
      <c r="I26" s="3">
        <v>13.189691305</v>
      </c>
      <c r="J26" s="3">
        <v>13.870844971</v>
      </c>
      <c r="K26" s="3">
        <v>13.570091488999999</v>
      </c>
      <c r="L26" s="3">
        <v>11.949856216000001</v>
      </c>
      <c r="M26" s="3">
        <v>13.21649611</v>
      </c>
      <c r="N26" s="3">
        <v>13.33478749</v>
      </c>
      <c r="O26" s="3">
        <v>12.773445339</v>
      </c>
      <c r="P26" s="3">
        <v>13.065910743</v>
      </c>
      <c r="Q26" s="3">
        <v>10.426229323999999</v>
      </c>
      <c r="R26" s="3">
        <v>7.9486414876999998</v>
      </c>
      <c r="S26" s="3">
        <v>6.0611292449</v>
      </c>
      <c r="T26" s="3">
        <v>1.628640785</v>
      </c>
      <c r="U26" s="3">
        <v>-6.4644120128999996</v>
      </c>
      <c r="V26" s="3">
        <v>-12.704948151</v>
      </c>
      <c r="W26" s="3">
        <v>-19.751931169999999</v>
      </c>
      <c r="X26" s="3">
        <v>-26.174823559</v>
      </c>
      <c r="Y26" s="3">
        <v>-29.159260269000001</v>
      </c>
      <c r="Z26" s="3">
        <v>-31.420089335</v>
      </c>
      <c r="AA26" s="3">
        <v>-34.258932985999998</v>
      </c>
      <c r="AB26" s="3">
        <v>-36.358240981000002</v>
      </c>
      <c r="AC26" s="3">
        <v>-37.530004877000003</v>
      </c>
      <c r="AD26" s="3">
        <v>-40.099055626999998</v>
      </c>
      <c r="AE26" s="3">
        <v>-41.560822278000003</v>
      </c>
    </row>
    <row r="27" spans="1:31" x14ac:dyDescent="0.2">
      <c r="A27" t="s">
        <v>87</v>
      </c>
      <c r="B27" s="3">
        <v>10.966593472</v>
      </c>
      <c r="C27" s="3">
        <v>10.966593472</v>
      </c>
      <c r="D27" s="3">
        <v>12.356012763000001</v>
      </c>
      <c r="E27" s="3">
        <v>13.108523683</v>
      </c>
      <c r="F27" s="3">
        <v>13.209658117</v>
      </c>
      <c r="G27" s="3">
        <v>13.903676020000001</v>
      </c>
      <c r="H27" s="3">
        <v>13.97871778</v>
      </c>
      <c r="I27" s="3">
        <v>13.189691305</v>
      </c>
      <c r="J27" s="3">
        <v>13.870844971</v>
      </c>
      <c r="K27" s="3">
        <v>13.570091488999999</v>
      </c>
      <c r="L27" s="3">
        <v>11.949856216000001</v>
      </c>
      <c r="M27" s="3">
        <v>13.21649611</v>
      </c>
      <c r="N27" s="3">
        <v>13.33478749</v>
      </c>
      <c r="O27" s="3">
        <v>12.773445339</v>
      </c>
      <c r="P27" s="3">
        <v>13.065910743</v>
      </c>
      <c r="Q27" s="3">
        <v>10.426229323999999</v>
      </c>
      <c r="R27" s="3">
        <v>7.9486414876999998</v>
      </c>
      <c r="S27" s="3">
        <v>6.0611292449</v>
      </c>
      <c r="T27" s="3">
        <v>1.628640785</v>
      </c>
      <c r="U27" s="3">
        <v>-6.4644120128999996</v>
      </c>
      <c r="V27" s="3">
        <v>-12.704948151</v>
      </c>
      <c r="W27" s="3">
        <v>-19.751931169999999</v>
      </c>
      <c r="X27" s="3">
        <v>-26.174823559</v>
      </c>
      <c r="Y27" s="3">
        <v>-29.159260269000001</v>
      </c>
      <c r="Z27" s="3">
        <v>-31.420089335</v>
      </c>
      <c r="AA27" s="3">
        <v>-34.258932985999998</v>
      </c>
      <c r="AB27" s="3">
        <v>-36.358240981000002</v>
      </c>
      <c r="AC27" s="3">
        <v>-37.530004877000003</v>
      </c>
      <c r="AD27" s="3">
        <v>-40.099055626999998</v>
      </c>
      <c r="AE27" s="3">
        <v>-41.560822278000003</v>
      </c>
    </row>
    <row r="28" spans="1:31" x14ac:dyDescent="0.2">
      <c r="A28" t="s">
        <v>88</v>
      </c>
      <c r="B28" s="3">
        <v>61.823128590920007</v>
      </c>
      <c r="C28" s="3">
        <v>61.823128590920007</v>
      </c>
      <c r="D28" s="3">
        <v>72.487350154360001</v>
      </c>
      <c r="E28" s="3">
        <v>69.040938466399993</v>
      </c>
      <c r="F28" s="3">
        <v>67.221113818390009</v>
      </c>
      <c r="G28" s="3">
        <v>65.981250628340007</v>
      </c>
      <c r="H28" s="3">
        <v>65.014702401850002</v>
      </c>
      <c r="I28" s="3">
        <v>64.19221806984001</v>
      </c>
      <c r="J28" s="3">
        <v>63.555204431340002</v>
      </c>
      <c r="K28" s="3">
        <v>63.068848308889997</v>
      </c>
      <c r="L28" s="3">
        <v>62.6625293958</v>
      </c>
      <c r="M28" s="3">
        <v>62.372508444929998</v>
      </c>
      <c r="N28" s="3">
        <v>63.880922594599987</v>
      </c>
      <c r="O28" s="3">
        <v>65.448843584730014</v>
      </c>
      <c r="P28" s="3">
        <v>67.183318815939998</v>
      </c>
      <c r="Q28" s="3">
        <v>68.671095134490002</v>
      </c>
      <c r="R28" s="3">
        <v>70.509445361750011</v>
      </c>
      <c r="S28" s="3">
        <v>61.189503969900002</v>
      </c>
      <c r="T28" s="3">
        <v>52.193039571440003</v>
      </c>
      <c r="U28" s="3">
        <v>42.576650060740008</v>
      </c>
      <c r="V28" s="3">
        <v>40.100953177980003</v>
      </c>
      <c r="W28" s="3">
        <v>37.52421533355998</v>
      </c>
      <c r="X28" s="3">
        <v>35.130763388859997</v>
      </c>
      <c r="Y28" s="3">
        <v>32.709233770319997</v>
      </c>
      <c r="Z28" s="3">
        <v>30.10166413622002</v>
      </c>
      <c r="AA28" s="3">
        <v>27.418547585190002</v>
      </c>
      <c r="AB28" s="3">
        <v>24.474072606189988</v>
      </c>
      <c r="AC28" s="3">
        <v>21.379534318280012</v>
      </c>
      <c r="AD28" s="3">
        <v>22.454336443500011</v>
      </c>
      <c r="AE28" s="3">
        <v>23.421146031549998</v>
      </c>
    </row>
    <row r="29" spans="1:31" x14ac:dyDescent="0.2">
      <c r="A29" t="s">
        <v>89</v>
      </c>
      <c r="B29" t="s">
        <v>1</v>
      </c>
      <c r="C29" t="s">
        <v>1</v>
      </c>
      <c r="D29" t="s">
        <v>1</v>
      </c>
      <c r="E29" t="s">
        <v>1</v>
      </c>
      <c r="F29" t="s">
        <v>1</v>
      </c>
      <c r="G29" t="s">
        <v>1</v>
      </c>
      <c r="H29" t="s">
        <v>1</v>
      </c>
      <c r="I29" t="s">
        <v>1</v>
      </c>
      <c r="J29" t="s">
        <v>1</v>
      </c>
      <c r="K29" t="s">
        <v>1</v>
      </c>
      <c r="L29" t="s">
        <v>1</v>
      </c>
      <c r="M29" t="s">
        <v>1</v>
      </c>
      <c r="N29" t="s">
        <v>1</v>
      </c>
      <c r="O29" t="s">
        <v>1</v>
      </c>
      <c r="P29" t="s">
        <v>1</v>
      </c>
      <c r="Q29" t="s">
        <v>1</v>
      </c>
      <c r="R29" t="s">
        <v>1</v>
      </c>
      <c r="S29" t="s">
        <v>1</v>
      </c>
      <c r="T29" t="s">
        <v>1</v>
      </c>
      <c r="U29" t="s">
        <v>1</v>
      </c>
      <c r="V29" t="s">
        <v>1</v>
      </c>
      <c r="W29" t="s">
        <v>1</v>
      </c>
      <c r="X29" t="s">
        <v>1</v>
      </c>
      <c r="Y29" t="s">
        <v>1</v>
      </c>
      <c r="Z29" t="s">
        <v>1</v>
      </c>
      <c r="AA29" t="s">
        <v>1</v>
      </c>
      <c r="AB29" t="s">
        <v>1</v>
      </c>
      <c r="AC29" t="s">
        <v>1</v>
      </c>
      <c r="AD29" t="s">
        <v>1</v>
      </c>
      <c r="AE29" t="s">
        <v>1</v>
      </c>
    </row>
    <row r="30" spans="1:31" x14ac:dyDescent="0.2">
      <c r="A30" t="s">
        <v>90</v>
      </c>
      <c r="B30" s="3">
        <v>4.2169444805831997</v>
      </c>
      <c r="C30" s="3">
        <v>-13.16035287862784</v>
      </c>
      <c r="D30" s="3">
        <v>-1.66713613520395</v>
      </c>
      <c r="E30" s="3">
        <v>-13.3999008712197</v>
      </c>
      <c r="F30" s="3">
        <v>-33.019126953366282</v>
      </c>
      <c r="G30" s="3">
        <v>-41.698258045145643</v>
      </c>
      <c r="H30" s="3">
        <v>-22.421642499390249</v>
      </c>
      <c r="I30" s="3">
        <v>-14.53093738577158</v>
      </c>
      <c r="J30" s="3">
        <v>-18.158862518577269</v>
      </c>
      <c r="K30" s="3">
        <v>-10.027364642566241</v>
      </c>
      <c r="L30" s="3">
        <v>-6.7000264241113703</v>
      </c>
      <c r="M30" s="3">
        <v>-2.7488019724634301</v>
      </c>
      <c r="N30" s="3">
        <v>-6.7441791388547001</v>
      </c>
      <c r="O30" s="3">
        <v>-1.7399096231812701</v>
      </c>
      <c r="P30" s="3">
        <v>-1.73045589891787</v>
      </c>
      <c r="Q30" s="3">
        <v>-0.21697087844504001</v>
      </c>
      <c r="R30" s="3">
        <v>-1.82532002219434</v>
      </c>
      <c r="S30" s="3">
        <v>-1.82364583743582</v>
      </c>
      <c r="T30" s="3">
        <v>-1.81309192908616</v>
      </c>
      <c r="U30" s="3">
        <v>4.0586735023058802</v>
      </c>
      <c r="V30" s="3">
        <v>-4.3323784999545998</v>
      </c>
      <c r="W30" s="3">
        <v>9.0527202246240002E-2</v>
      </c>
      <c r="X30" s="3">
        <v>0.40960672132609</v>
      </c>
      <c r="Y30" s="3">
        <v>-0.21844318156303999</v>
      </c>
      <c r="Z30" s="3">
        <v>0.77273563875514995</v>
      </c>
      <c r="AA30" s="3">
        <v>0.60020891661259002</v>
      </c>
      <c r="AB30" s="3">
        <v>1.4118764045260901</v>
      </c>
      <c r="AC30" s="3">
        <v>-3.6007212044225199</v>
      </c>
      <c r="AD30" t="s">
        <v>100</v>
      </c>
      <c r="AE30" s="3">
        <v>-0.16777194291299</v>
      </c>
    </row>
    <row r="31" spans="1:31" hidden="1" x14ac:dyDescent="0.2">
      <c r="A31" t="s">
        <v>91</v>
      </c>
      <c r="B31" s="3">
        <v>3.19767967192E-2</v>
      </c>
      <c r="C31" s="3">
        <v>3.19767967192E-2</v>
      </c>
      <c r="D31" s="3">
        <v>6.39535934384E-2</v>
      </c>
      <c r="E31" s="3">
        <v>9.5930390157609999E-2</v>
      </c>
      <c r="F31" s="3">
        <v>0.12790718687680999</v>
      </c>
      <c r="G31" s="3">
        <v>0.15988398359601</v>
      </c>
      <c r="H31" s="3">
        <v>0.19186078031521001</v>
      </c>
      <c r="I31" s="3">
        <v>0.22383757703442</v>
      </c>
      <c r="J31" s="3">
        <v>0.25581437375361998</v>
      </c>
      <c r="K31" s="3">
        <v>0.28779117047281999</v>
      </c>
      <c r="L31" s="3">
        <v>0.31976796719202</v>
      </c>
      <c r="M31" s="3">
        <v>0.35174476391122</v>
      </c>
      <c r="N31" s="3">
        <v>0.38372156063042001</v>
      </c>
      <c r="O31" s="3">
        <v>0.41569835734963001</v>
      </c>
      <c r="P31" s="3">
        <v>0.44767515406883002</v>
      </c>
      <c r="Q31" s="3">
        <v>0.47965195078803002</v>
      </c>
      <c r="R31" s="3">
        <v>0.51162874750722998</v>
      </c>
      <c r="S31" s="3">
        <v>0.54360554422644003</v>
      </c>
      <c r="T31" s="3">
        <v>0.57558234094563998</v>
      </c>
      <c r="U31" s="3">
        <v>0.60755913766484004</v>
      </c>
      <c r="V31" s="3">
        <v>0.63953593438403999</v>
      </c>
      <c r="W31" s="3">
        <v>0.67151273110323995</v>
      </c>
      <c r="X31" s="3">
        <v>0.70348952782245</v>
      </c>
      <c r="Y31" s="3">
        <v>0.73546632454164995</v>
      </c>
      <c r="Z31" s="3">
        <v>0.76744312126085001</v>
      </c>
      <c r="AA31" s="3">
        <v>0.79941991798004997</v>
      </c>
      <c r="AB31" s="3">
        <v>0.83139671469926002</v>
      </c>
      <c r="AC31" s="3">
        <v>0.86337351141845997</v>
      </c>
      <c r="AD31" s="3">
        <v>0.89535030813766003</v>
      </c>
      <c r="AE31" s="3">
        <v>0.92732710485685999</v>
      </c>
    </row>
    <row r="32" spans="1:31" x14ac:dyDescent="0.2">
      <c r="A32" t="s">
        <v>92</v>
      </c>
      <c r="B32" s="3">
        <v>-36.331707016060633</v>
      </c>
      <c r="C32" s="3">
        <v>-36.331707016060633</v>
      </c>
      <c r="D32" s="3">
        <v>-113.01276308718711</v>
      </c>
      <c r="E32" s="3">
        <v>66.832718673011826</v>
      </c>
      <c r="F32" s="3">
        <v>121.10959270165404</v>
      </c>
      <c r="G32" s="3">
        <v>148.68870499452157</v>
      </c>
      <c r="H32" s="3">
        <v>87.120216303670773</v>
      </c>
      <c r="I32" s="3">
        <v>168.18572386570807</v>
      </c>
      <c r="J32" s="3">
        <v>83.989718322592211</v>
      </c>
      <c r="K32" s="3">
        <v>114.87168596977079</v>
      </c>
      <c r="L32" s="3">
        <v>156.64365913236512</v>
      </c>
      <c r="M32" s="3">
        <v>280.37540638728092</v>
      </c>
      <c r="N32" s="3">
        <v>307.16538717859646</v>
      </c>
      <c r="O32" s="3">
        <v>179.05269419027323</v>
      </c>
      <c r="P32" s="3">
        <v>234.37066797953557</v>
      </c>
      <c r="Q32" s="3">
        <v>299.80899242636838</v>
      </c>
      <c r="R32" s="3">
        <v>338.13833296991339</v>
      </c>
      <c r="S32" s="3">
        <v>342.21587984527537</v>
      </c>
      <c r="T32" s="3">
        <v>317.02876822340306</v>
      </c>
      <c r="U32" s="3">
        <v>291.62937191727286</v>
      </c>
      <c r="V32" s="3">
        <v>327.96519366148965</v>
      </c>
      <c r="W32" s="3">
        <v>483.83189843293854</v>
      </c>
      <c r="X32" s="3">
        <v>453.486689162255</v>
      </c>
      <c r="Y32" s="3">
        <v>408.34060471177861</v>
      </c>
      <c r="Z32" s="3">
        <v>422.64431595043794</v>
      </c>
      <c r="AA32" s="3">
        <v>438.50610992636751</v>
      </c>
      <c r="AB32" s="3">
        <v>423.78983902273563</v>
      </c>
      <c r="AC32" s="3">
        <v>463.13877078635119</v>
      </c>
      <c r="AD32" s="3">
        <v>528.76341767916142</v>
      </c>
      <c r="AE32" s="3">
        <v>564.8062247990423</v>
      </c>
    </row>
    <row r="33" spans="1:31" x14ac:dyDescent="0.2">
      <c r="A33" t="s">
        <v>93</v>
      </c>
      <c r="B33" s="3">
        <v>-33.31423286492614</v>
      </c>
      <c r="C33" s="3">
        <v>-33.31423286492614</v>
      </c>
      <c r="D33" s="3">
        <v>34.033493567876782</v>
      </c>
      <c r="E33" s="3">
        <v>114.18721942082226</v>
      </c>
      <c r="F33" s="3">
        <v>174.20860073275605</v>
      </c>
      <c r="G33" s="3">
        <v>232.94438154134926</v>
      </c>
      <c r="H33" s="3">
        <v>274.73462133696768</v>
      </c>
      <c r="I33" s="3">
        <v>292.7555521247138</v>
      </c>
      <c r="J33" s="3">
        <v>340.73422470606954</v>
      </c>
      <c r="K33" s="3">
        <v>347.49659400370041</v>
      </c>
      <c r="L33" s="3">
        <v>331.40784399029201</v>
      </c>
      <c r="M33" s="3">
        <v>341.74997401383962</v>
      </c>
      <c r="N33" s="3">
        <v>396.49642102978862</v>
      </c>
      <c r="O33" s="3">
        <v>411.15182970248668</v>
      </c>
      <c r="P33" s="3">
        <v>406.8676997401721</v>
      </c>
      <c r="Q33" s="3">
        <v>429.48250285327344</v>
      </c>
      <c r="R33" s="3">
        <v>445.10635509612621</v>
      </c>
      <c r="S33" s="3">
        <v>446.01773005352698</v>
      </c>
      <c r="T33" s="3">
        <v>432.63428260107588</v>
      </c>
      <c r="U33" s="3">
        <v>376.56318269336714</v>
      </c>
      <c r="V33" s="3">
        <v>450.33367526905232</v>
      </c>
      <c r="W33" s="3">
        <v>512.92022869788559</v>
      </c>
      <c r="X33" s="3">
        <v>391.70355237577348</v>
      </c>
      <c r="Y33" s="3">
        <v>271.0106258623606</v>
      </c>
      <c r="Z33" s="3">
        <v>205.82037467752599</v>
      </c>
      <c r="AA33" s="3">
        <v>326.72714801630002</v>
      </c>
      <c r="AB33" s="3">
        <v>227.43230097005522</v>
      </c>
      <c r="AC33" s="3">
        <v>241.57580177140153</v>
      </c>
      <c r="AD33" s="3">
        <v>133.50920757090898</v>
      </c>
      <c r="AE33" s="3">
        <v>127.08163206303169</v>
      </c>
    </row>
    <row r="34" spans="1:31" hidden="1" x14ac:dyDescent="0.2">
      <c r="A34" t="s">
        <v>94</v>
      </c>
      <c r="B34" s="3">
        <v>-234.97859117730252</v>
      </c>
      <c r="C34" s="3">
        <v>-234.97859117730252</v>
      </c>
      <c r="D34" s="3">
        <v>-195.18919798777799</v>
      </c>
      <c r="E34" s="3">
        <v>8.7820476398658691</v>
      </c>
      <c r="F34" s="3">
        <v>68.352737996112225</v>
      </c>
      <c r="G34" s="3">
        <v>-13.743353073971029</v>
      </c>
      <c r="H34" s="3">
        <v>-172.63469173568618</v>
      </c>
      <c r="I34" s="3">
        <v>-79.638835066088816</v>
      </c>
      <c r="J34" s="3">
        <v>-3.3803827450644102</v>
      </c>
      <c r="K34" s="3">
        <v>4.5492806579510399</v>
      </c>
      <c r="L34" s="3">
        <v>119.18242938062549</v>
      </c>
      <c r="M34" s="3">
        <v>-5.4285194878118199</v>
      </c>
      <c r="N34" s="3">
        <v>74.499740571937579</v>
      </c>
      <c r="O34" s="3">
        <v>147.7035026724015</v>
      </c>
      <c r="P34" s="3">
        <v>337.01211645274088</v>
      </c>
      <c r="Q34" s="3">
        <v>260.15165840144613</v>
      </c>
      <c r="R34" s="3">
        <v>307.19647803369128</v>
      </c>
      <c r="S34" s="3">
        <v>140.37451632676795</v>
      </c>
      <c r="T34" s="3">
        <v>281.93506928562084</v>
      </c>
      <c r="U34" s="3">
        <v>372.49740793156707</v>
      </c>
      <c r="V34" s="3">
        <v>104.64033965886588</v>
      </c>
      <c r="W34" s="3">
        <v>53.87089395803865</v>
      </c>
      <c r="X34" s="3">
        <v>-23.769359600787251</v>
      </c>
      <c r="Y34" s="3">
        <v>60.272882026327991</v>
      </c>
      <c r="Z34" s="3">
        <v>82.75596579616672</v>
      </c>
      <c r="AA34" s="3">
        <v>35.3933853369142</v>
      </c>
      <c r="AB34" s="3">
        <v>54.167120979398753</v>
      </c>
      <c r="AC34" s="3">
        <v>66.625260692091047</v>
      </c>
      <c r="AD34" s="3">
        <v>75.886958632145209</v>
      </c>
      <c r="AE34" s="3">
        <v>98.288764689832746</v>
      </c>
    </row>
    <row r="35" spans="1:31" hidden="1" x14ac:dyDescent="0.2">
      <c r="A35" t="s">
        <v>95</v>
      </c>
      <c r="B35" s="3">
        <v>1720</v>
      </c>
      <c r="C35" s="3">
        <v>1720</v>
      </c>
      <c r="D35" s="3">
        <v>1905</v>
      </c>
      <c r="E35" s="3">
        <v>2090</v>
      </c>
      <c r="F35" s="3">
        <v>2275</v>
      </c>
      <c r="G35" s="3">
        <v>2460</v>
      </c>
      <c r="H35" s="3">
        <v>2649</v>
      </c>
      <c r="I35" s="3">
        <v>2827</v>
      </c>
      <c r="J35" s="3">
        <v>3012</v>
      </c>
      <c r="K35" s="3">
        <v>3197</v>
      </c>
      <c r="L35" s="3">
        <v>3382</v>
      </c>
      <c r="M35" s="3">
        <v>3567</v>
      </c>
      <c r="N35" s="3">
        <v>3854</v>
      </c>
      <c r="O35" s="3">
        <v>4141</v>
      </c>
      <c r="P35" s="3">
        <v>4428</v>
      </c>
      <c r="Q35" s="3">
        <v>4715</v>
      </c>
      <c r="R35" s="3">
        <v>5002</v>
      </c>
      <c r="S35" s="3">
        <v>5292</v>
      </c>
      <c r="T35" s="3">
        <v>5579</v>
      </c>
      <c r="U35" s="3">
        <v>5866</v>
      </c>
      <c r="V35" s="3">
        <v>6153</v>
      </c>
      <c r="W35" s="3">
        <v>6840</v>
      </c>
      <c r="X35" s="3">
        <v>6105</v>
      </c>
      <c r="Y35" s="3">
        <v>5769</v>
      </c>
      <c r="Z35" s="3">
        <v>5432</v>
      </c>
      <c r="AA35" s="3">
        <v>5097</v>
      </c>
      <c r="AB35" s="3">
        <v>4762</v>
      </c>
      <c r="AC35" s="3">
        <v>4427</v>
      </c>
      <c r="AD35" s="3">
        <v>4092</v>
      </c>
      <c r="AE35" s="3">
        <v>3602</v>
      </c>
    </row>
    <row r="36" spans="1:31" x14ac:dyDescent="0.2">
      <c r="A36" t="s">
        <v>96</v>
      </c>
      <c r="B36" t="s">
        <v>97</v>
      </c>
      <c r="C36" t="s">
        <v>97</v>
      </c>
      <c r="D36" t="s">
        <v>97</v>
      </c>
      <c r="E36" t="s">
        <v>97</v>
      </c>
      <c r="F36" t="s">
        <v>97</v>
      </c>
      <c r="G36" t="s">
        <v>97</v>
      </c>
      <c r="H36" t="s">
        <v>97</v>
      </c>
      <c r="I36" t="s">
        <v>97</v>
      </c>
      <c r="J36" t="s">
        <v>97</v>
      </c>
      <c r="K36" t="s">
        <v>97</v>
      </c>
      <c r="L36" t="s">
        <v>97</v>
      </c>
      <c r="M36" t="s">
        <v>97</v>
      </c>
      <c r="N36" t="s">
        <v>97</v>
      </c>
      <c r="O36" t="s">
        <v>97</v>
      </c>
      <c r="P36" t="s">
        <v>97</v>
      </c>
      <c r="Q36" t="s">
        <v>97</v>
      </c>
      <c r="R36" t="s">
        <v>97</v>
      </c>
      <c r="S36" t="s">
        <v>97</v>
      </c>
      <c r="T36" t="s">
        <v>97</v>
      </c>
      <c r="U36" t="s">
        <v>97</v>
      </c>
      <c r="V36" t="s">
        <v>97</v>
      </c>
      <c r="W36" t="s">
        <v>97</v>
      </c>
      <c r="X36" t="s">
        <v>97</v>
      </c>
      <c r="Y36" t="s">
        <v>97</v>
      </c>
      <c r="Z36" t="s">
        <v>97</v>
      </c>
      <c r="AA36" t="s">
        <v>97</v>
      </c>
      <c r="AB36" t="s">
        <v>97</v>
      </c>
      <c r="AC36" t="s">
        <v>97</v>
      </c>
      <c r="AD36" t="s">
        <v>97</v>
      </c>
      <c r="AE36" t="s">
        <v>97</v>
      </c>
    </row>
    <row r="37" spans="1:31" x14ac:dyDescent="0.2">
      <c r="A37" t="s">
        <v>98</v>
      </c>
      <c r="B37" s="3">
        <v>3.6933235019249999E-2</v>
      </c>
      <c r="C37" s="3">
        <v>3.6933235019249999E-2</v>
      </c>
      <c r="D37" s="3">
        <v>3.6933235019249999E-2</v>
      </c>
      <c r="E37" s="3">
        <v>3.6933235019249999E-2</v>
      </c>
      <c r="F37" s="3">
        <v>3.6933235019249999E-2</v>
      </c>
      <c r="G37" s="3">
        <v>3.6933235019249999E-2</v>
      </c>
      <c r="H37" s="3">
        <v>3.6933235019249999E-2</v>
      </c>
      <c r="I37" s="3">
        <v>3.6933235019249999E-2</v>
      </c>
      <c r="J37" s="3">
        <v>3.701879834322E-2</v>
      </c>
      <c r="K37" s="3">
        <v>3.710436166719E-2</v>
      </c>
      <c r="L37" s="3">
        <v>3.7189924991160001E-2</v>
      </c>
      <c r="M37" s="3">
        <v>3.7275488315130001E-2</v>
      </c>
      <c r="N37" s="3">
        <v>3.7361051639100001E-2</v>
      </c>
      <c r="O37" s="3">
        <v>3.7446614963070002E-2</v>
      </c>
      <c r="P37" s="3">
        <v>4.3038151128049998E-2</v>
      </c>
      <c r="Q37" s="3">
        <v>4.8629687293030001E-2</v>
      </c>
      <c r="R37" s="3">
        <v>5.4221223458009997E-2</v>
      </c>
      <c r="S37" s="3">
        <v>5.981275962299E-2</v>
      </c>
      <c r="T37" s="3">
        <v>6.5404295787969996E-2</v>
      </c>
      <c r="U37" s="3">
        <v>7.0995831952950006E-2</v>
      </c>
      <c r="V37" s="3">
        <v>7.4426697549740004E-2</v>
      </c>
      <c r="W37" s="3">
        <v>7.7857563146530001E-2</v>
      </c>
      <c r="X37" s="3">
        <v>8.1288428743310007E-2</v>
      </c>
      <c r="Y37" s="3">
        <v>8.4719294340100004E-2</v>
      </c>
      <c r="Z37" s="3">
        <v>8.8150159936890002E-2</v>
      </c>
      <c r="AA37" s="3">
        <v>9.1581025533679999E-2</v>
      </c>
      <c r="AB37" s="3">
        <v>9.5011891130469997E-2</v>
      </c>
      <c r="AC37" s="3">
        <v>9.84221324561E-2</v>
      </c>
      <c r="AD37" s="3">
        <v>0.10176743472892</v>
      </c>
      <c r="AE37" s="3">
        <v>0.10511273700173999</v>
      </c>
    </row>
    <row r="38" spans="1:31" hidden="1" x14ac:dyDescent="0.2">
      <c r="A38" t="s">
        <v>99</v>
      </c>
      <c r="B38" t="s">
        <v>97</v>
      </c>
      <c r="C38" t="s">
        <v>97</v>
      </c>
      <c r="D38" t="s">
        <v>97</v>
      </c>
      <c r="E38" t="s">
        <v>97</v>
      </c>
      <c r="F38" t="s">
        <v>97</v>
      </c>
      <c r="G38" t="s">
        <v>97</v>
      </c>
      <c r="H38" t="s">
        <v>97</v>
      </c>
      <c r="I38" t="s">
        <v>97</v>
      </c>
      <c r="J38" t="s">
        <v>97</v>
      </c>
      <c r="K38" t="s">
        <v>97</v>
      </c>
      <c r="L38" t="s">
        <v>97</v>
      </c>
      <c r="M38" t="s">
        <v>97</v>
      </c>
      <c r="N38" t="s">
        <v>97</v>
      </c>
      <c r="O38" t="s">
        <v>97</v>
      </c>
      <c r="P38" t="s">
        <v>97</v>
      </c>
      <c r="Q38" t="s">
        <v>97</v>
      </c>
      <c r="R38" t="s">
        <v>97</v>
      </c>
      <c r="S38" t="s">
        <v>97</v>
      </c>
      <c r="T38" t="s">
        <v>97</v>
      </c>
      <c r="U38" t="s">
        <v>97</v>
      </c>
      <c r="V38" t="s">
        <v>97</v>
      </c>
      <c r="W38" t="s">
        <v>97</v>
      </c>
      <c r="X38" t="s">
        <v>97</v>
      </c>
      <c r="Y38" t="s">
        <v>97</v>
      </c>
      <c r="Z38" t="s">
        <v>97</v>
      </c>
      <c r="AA38" t="s">
        <v>97</v>
      </c>
      <c r="AB38" t="s">
        <v>97</v>
      </c>
      <c r="AC38" t="s">
        <v>97</v>
      </c>
      <c r="AD38" t="s">
        <v>97</v>
      </c>
      <c r="AE38" t="s">
        <v>97</v>
      </c>
    </row>
    <row r="39" spans="1:31" x14ac:dyDescent="0.2">
      <c r="A39" t="s">
        <v>101</v>
      </c>
      <c r="B39" t="s">
        <v>1</v>
      </c>
      <c r="C39" t="s">
        <v>1</v>
      </c>
      <c r="D39" t="s">
        <v>1</v>
      </c>
      <c r="E39" t="s">
        <v>1</v>
      </c>
      <c r="F39" t="s">
        <v>1</v>
      </c>
      <c r="G39" t="s">
        <v>1</v>
      </c>
      <c r="H39" t="s">
        <v>1</v>
      </c>
      <c r="I39" t="s">
        <v>1</v>
      </c>
      <c r="J39" t="s">
        <v>1</v>
      </c>
      <c r="K39" t="s">
        <v>1</v>
      </c>
      <c r="L39" t="s">
        <v>1</v>
      </c>
      <c r="M39" t="s">
        <v>1</v>
      </c>
      <c r="N39" t="s">
        <v>1</v>
      </c>
      <c r="O39" t="s">
        <v>1</v>
      </c>
      <c r="P39" t="s">
        <v>1</v>
      </c>
      <c r="Q39" t="s">
        <v>1</v>
      </c>
      <c r="R39" t="s">
        <v>1</v>
      </c>
      <c r="S39" t="s">
        <v>1</v>
      </c>
      <c r="T39" t="s">
        <v>1</v>
      </c>
      <c r="U39" t="s">
        <v>1</v>
      </c>
      <c r="V39" t="s">
        <v>1</v>
      </c>
      <c r="W39" t="s">
        <v>1</v>
      </c>
      <c r="X39" t="s">
        <v>1</v>
      </c>
      <c r="Y39" t="s">
        <v>1</v>
      </c>
      <c r="Z39" t="s">
        <v>1</v>
      </c>
      <c r="AA39" t="s">
        <v>1</v>
      </c>
      <c r="AB39" t="s">
        <v>1</v>
      </c>
      <c r="AC39" t="s">
        <v>1</v>
      </c>
      <c r="AD39" t="s">
        <v>1</v>
      </c>
      <c r="AE39" t="s">
        <v>1</v>
      </c>
    </row>
    <row r="40" spans="1:31" x14ac:dyDescent="0.2">
      <c r="A40" t="s">
        <v>102</v>
      </c>
      <c r="B40" s="3">
        <v>0.467001</v>
      </c>
      <c r="C40" s="3">
        <v>0.467001</v>
      </c>
      <c r="D40" s="3">
        <v>0.300091</v>
      </c>
      <c r="E40" s="3">
        <v>0.31453999999999999</v>
      </c>
      <c r="F40" s="3">
        <v>0.33431899999999998</v>
      </c>
      <c r="G40" s="3">
        <v>0.31097799999999998</v>
      </c>
      <c r="H40" s="3">
        <v>0.32561200000000001</v>
      </c>
      <c r="I40" s="3">
        <v>0.33413399999999999</v>
      </c>
      <c r="J40" s="3">
        <v>0.33228099999999999</v>
      </c>
      <c r="K40" s="3">
        <v>0.346916</v>
      </c>
      <c r="L40" s="3">
        <v>0.36155100000000001</v>
      </c>
      <c r="M40" s="3">
        <v>0.21612999999999999</v>
      </c>
      <c r="N40" s="3">
        <v>0.21612999999999999</v>
      </c>
      <c r="O40" s="3">
        <v>0.21612999999999999</v>
      </c>
      <c r="P40" s="3">
        <v>0.20723800000000001</v>
      </c>
      <c r="Q40" s="3">
        <v>0.19778999999999999</v>
      </c>
      <c r="R40" s="3">
        <v>0.18760099999999999</v>
      </c>
      <c r="S40" s="3">
        <v>0.17759800000000001</v>
      </c>
      <c r="T40" s="3">
        <v>0.16703799999999999</v>
      </c>
      <c r="U40" s="3">
        <v>0.15592300000000001</v>
      </c>
      <c r="V40" s="3">
        <v>0.144623</v>
      </c>
      <c r="W40" s="3">
        <v>0.145977</v>
      </c>
      <c r="X40" s="3">
        <v>0.13152800000000001</v>
      </c>
      <c r="Y40" s="3">
        <v>0.117078</v>
      </c>
      <c r="Z40" s="3">
        <v>0.10244300000000001</v>
      </c>
      <c r="AA40" s="3">
        <v>8.7808999999999998E-2</v>
      </c>
      <c r="AB40" s="3">
        <v>7.3174000000000003E-2</v>
      </c>
      <c r="AC40" s="3">
        <v>5.8539000000000001E-2</v>
      </c>
      <c r="AD40" s="3">
        <v>4.3903999999999999E-2</v>
      </c>
      <c r="AE40" s="3">
        <v>2.9270000000000001E-2</v>
      </c>
    </row>
    <row r="41" spans="1:31" hidden="1" x14ac:dyDescent="0.2">
      <c r="A41" t="s">
        <v>103</v>
      </c>
      <c r="B41" t="s">
        <v>1</v>
      </c>
      <c r="C41" t="s">
        <v>1</v>
      </c>
      <c r="D41" t="s">
        <v>1</v>
      </c>
      <c r="E41" t="s">
        <v>1</v>
      </c>
      <c r="F41" t="s">
        <v>1</v>
      </c>
      <c r="G41" t="s">
        <v>1</v>
      </c>
      <c r="H41" t="s">
        <v>1</v>
      </c>
      <c r="I41" t="s">
        <v>1</v>
      </c>
      <c r="J41" t="s">
        <v>1</v>
      </c>
      <c r="K41" t="s">
        <v>1</v>
      </c>
      <c r="L41" t="s">
        <v>1</v>
      </c>
      <c r="M41" t="s">
        <v>1</v>
      </c>
      <c r="N41" t="s">
        <v>1</v>
      </c>
      <c r="O41" t="s">
        <v>1</v>
      </c>
      <c r="P41" t="s">
        <v>1</v>
      </c>
      <c r="Q41" t="s">
        <v>1</v>
      </c>
      <c r="R41" t="s">
        <v>1</v>
      </c>
      <c r="S41" t="s">
        <v>1</v>
      </c>
      <c r="T41" t="s">
        <v>1</v>
      </c>
      <c r="U41" t="s">
        <v>1</v>
      </c>
      <c r="V41" t="s">
        <v>1</v>
      </c>
      <c r="W41" t="s">
        <v>1</v>
      </c>
      <c r="X41" t="s">
        <v>1</v>
      </c>
      <c r="Y41" t="s">
        <v>1</v>
      </c>
      <c r="Z41" t="s">
        <v>1</v>
      </c>
      <c r="AA41" t="s">
        <v>1</v>
      </c>
      <c r="AB41" t="s">
        <v>1</v>
      </c>
      <c r="AC41" t="s">
        <v>1</v>
      </c>
      <c r="AD41" t="s">
        <v>1</v>
      </c>
      <c r="AE41" t="s">
        <v>1</v>
      </c>
    </row>
    <row r="42" spans="1:31" x14ac:dyDescent="0.2">
      <c r="A42" t="s">
        <v>104</v>
      </c>
      <c r="B42" s="3">
        <v>-1.70746931E-2</v>
      </c>
      <c r="C42" s="3">
        <v>-1.70746931E-2</v>
      </c>
      <c r="D42" s="3">
        <v>-3.077239159E-2</v>
      </c>
      <c r="E42" s="3">
        <v>-4.2781612490000002E-2</v>
      </c>
      <c r="F42" s="3">
        <v>-5.310232568E-2</v>
      </c>
      <c r="G42" s="3">
        <v>-6.173454515E-2</v>
      </c>
      <c r="H42" s="3">
        <v>-6.8678260899999996E-2</v>
      </c>
      <c r="I42" s="3">
        <v>-7.3933490000000004E-2</v>
      </c>
      <c r="J42" s="3">
        <v>-7.7500232399999994E-2</v>
      </c>
      <c r="K42" s="3">
        <v>-7.9378475099999998E-2</v>
      </c>
      <c r="L42" s="3">
        <v>-7.9568215999999997E-2</v>
      </c>
      <c r="M42" s="3">
        <v>-7.8069455300000007E-2</v>
      </c>
      <c r="N42" s="3">
        <v>-7.4882217799999998E-2</v>
      </c>
      <c r="O42" s="3">
        <v>-7.0006476799999995E-2</v>
      </c>
      <c r="P42" s="3">
        <v>-6.34422189E-2</v>
      </c>
      <c r="Q42" s="3">
        <v>7.9853648999999999E-2</v>
      </c>
      <c r="R42" s="3">
        <v>0.22396570800000001</v>
      </c>
      <c r="S42" s="3">
        <v>0.36588239299999997</v>
      </c>
      <c r="T42" s="3">
        <v>0.50560374200000002</v>
      </c>
      <c r="U42" s="3">
        <v>0.64312969200000003</v>
      </c>
      <c r="V42" s="3">
        <v>0.82713778500000001</v>
      </c>
      <c r="W42" s="3">
        <v>1.0121007660000001</v>
      </c>
      <c r="X42" s="3">
        <v>1.1888660150000001</v>
      </c>
      <c r="Y42" s="3">
        <v>1.357900573</v>
      </c>
      <c r="Z42" s="3">
        <v>1.5521880800000001</v>
      </c>
      <c r="AA42" s="3">
        <v>1.7410354690000001</v>
      </c>
      <c r="AB42" s="3">
        <v>1.914246283</v>
      </c>
      <c r="AC42" s="3">
        <v>2.076467257</v>
      </c>
      <c r="AD42" s="3">
        <v>2.2094345560000002</v>
      </c>
      <c r="AE42" s="3">
        <v>2.33712176</v>
      </c>
    </row>
    <row r="43" spans="1:31" hidden="1" x14ac:dyDescent="0.2">
      <c r="A43" t="s">
        <v>105</v>
      </c>
      <c r="B43" s="3">
        <v>60.789173834152692</v>
      </c>
      <c r="C43" s="3">
        <v>60.789173834152692</v>
      </c>
      <c r="D43" s="3">
        <v>74.172860331141223</v>
      </c>
      <c r="E43" s="3">
        <v>85.843288535472666</v>
      </c>
      <c r="F43" s="3">
        <v>95.007798350038598</v>
      </c>
      <c r="G43" s="3">
        <v>102.7506514681786</v>
      </c>
      <c r="H43" s="3">
        <v>92.660309215373829</v>
      </c>
      <c r="I43" s="3">
        <v>81.939660254268233</v>
      </c>
      <c r="J43" s="3">
        <v>71.144942402291704</v>
      </c>
      <c r="K43" s="3">
        <v>60.353245830913437</v>
      </c>
      <c r="L43" s="3">
        <v>48.817355344328988</v>
      </c>
      <c r="M43" s="3">
        <v>38.283633569081843</v>
      </c>
      <c r="N43" s="3">
        <v>27.531565196949359</v>
      </c>
      <c r="O43" s="3">
        <v>15.70998800610168</v>
      </c>
      <c r="P43" s="3">
        <v>3.2974607068175001</v>
      </c>
      <c r="Q43" s="3">
        <v>-9.4336715846154</v>
      </c>
      <c r="R43" s="3">
        <v>-21.0821169067856</v>
      </c>
      <c r="S43" s="3">
        <v>-30.41522140440604</v>
      </c>
      <c r="T43" s="3">
        <v>-37.58268530671873</v>
      </c>
      <c r="U43" s="3">
        <v>-39.601187905597563</v>
      </c>
      <c r="V43" s="3">
        <v>-42.721540832438613</v>
      </c>
      <c r="W43" s="3">
        <v>-39.599666195797361</v>
      </c>
      <c r="X43" s="3">
        <v>-36.484646727715393</v>
      </c>
      <c r="Y43" s="3">
        <v>-33.376079182983887</v>
      </c>
      <c r="Z43" s="3">
        <v>-30.333768389391349</v>
      </c>
      <c r="AA43" s="3">
        <v>-27.21299041134565</v>
      </c>
      <c r="AB43" s="3">
        <v>-24.113164136597391</v>
      </c>
      <c r="AC43" s="3">
        <v>-21.069212450255421</v>
      </c>
      <c r="AD43" s="3">
        <v>-18.404212102066019</v>
      </c>
      <c r="AE43" s="3">
        <v>-15.861682223972601</v>
      </c>
    </row>
    <row r="44" spans="1:31" hidden="1" x14ac:dyDescent="0.2">
      <c r="A44" t="s">
        <v>106</v>
      </c>
      <c r="B44" s="3">
        <v>7.3323966287753102</v>
      </c>
      <c r="C44" s="3">
        <v>7.3323966287753102</v>
      </c>
      <c r="D44" s="3">
        <v>5.9693509820452197</v>
      </c>
      <c r="E44" s="3">
        <v>4.8944186783315704</v>
      </c>
      <c r="F44" s="3">
        <v>2.78576771242169</v>
      </c>
      <c r="G44" s="3">
        <v>1.74009195388608</v>
      </c>
      <c r="H44" s="3">
        <v>1.50409170215389</v>
      </c>
      <c r="I44" s="3">
        <v>1.1233248169452099</v>
      </c>
      <c r="J44" s="3">
        <v>-0.93704335674320005</v>
      </c>
      <c r="K44" s="3">
        <v>0.96438962139763995</v>
      </c>
      <c r="L44" s="3">
        <v>-0.40278354860329002</v>
      </c>
      <c r="M44" s="3">
        <v>-2.26073935673667</v>
      </c>
      <c r="N44" s="3">
        <v>-3.22203435945594</v>
      </c>
      <c r="O44" s="3">
        <v>-3.5420044609076302</v>
      </c>
      <c r="P44" s="3">
        <v>-4.20152861188744</v>
      </c>
      <c r="Q44" s="3">
        <v>-4.6806379451421902</v>
      </c>
      <c r="R44" s="3">
        <v>-5.2011946913629803</v>
      </c>
      <c r="S44" s="3">
        <v>-5.8438817811605999</v>
      </c>
      <c r="T44" s="3">
        <v>-6.65245025185959</v>
      </c>
      <c r="U44" s="3">
        <v>-7.4376909642775004</v>
      </c>
      <c r="V44" s="3">
        <v>-8.69052748442828</v>
      </c>
      <c r="W44" s="3">
        <v>-17.070707513303802</v>
      </c>
      <c r="X44" s="3">
        <v>-16.137094843794099</v>
      </c>
      <c r="Y44" s="3">
        <v>-15.067692152620699</v>
      </c>
      <c r="Z44" s="3">
        <v>-13.128502710788799</v>
      </c>
      <c r="AA44" s="3">
        <v>-12.161243523933299</v>
      </c>
      <c r="AB44" s="3">
        <v>-11.9386571753832</v>
      </c>
      <c r="AC44" s="3">
        <v>-11.7461253800824</v>
      </c>
      <c r="AD44" s="3">
        <v>-10.3825003552131</v>
      </c>
      <c r="AE44" s="3">
        <v>-11.904913155051901</v>
      </c>
    </row>
    <row r="45" spans="1:31" x14ac:dyDescent="0.2">
      <c r="A45" t="s">
        <v>107</v>
      </c>
      <c r="B45" s="3">
        <v>-162.01133012278825</v>
      </c>
      <c r="C45" s="3">
        <v>-173.76205252473653</v>
      </c>
      <c r="D45" s="3">
        <v>-184.00585338019579</v>
      </c>
      <c r="E45" s="3">
        <v>-194.2759476719722</v>
      </c>
      <c r="F45" s="3">
        <v>-204.55932997460215</v>
      </c>
      <c r="G45" s="3">
        <v>-215.16438126810937</v>
      </c>
      <c r="H45" s="3">
        <v>-225.74192797511668</v>
      </c>
      <c r="I45" s="3">
        <v>-236.09448547462671</v>
      </c>
      <c r="J45" s="3">
        <v>-227.84886756055207</v>
      </c>
      <c r="K45" s="3">
        <v>-218.94455988003463</v>
      </c>
      <c r="L45" s="3">
        <v>-209.91499115436525</v>
      </c>
      <c r="M45" s="3">
        <v>-206.48917640864701</v>
      </c>
      <c r="N45" s="3">
        <v>-190.75195538303109</v>
      </c>
      <c r="O45" s="3">
        <v>-175.31372491024138</v>
      </c>
      <c r="P45" s="3">
        <v>-159.34242687260809</v>
      </c>
      <c r="Q45" s="3">
        <v>-143.6914456474185</v>
      </c>
      <c r="R45" s="3">
        <v>-128.05542392903567</v>
      </c>
      <c r="S45" s="3">
        <v>-122.1633322273463</v>
      </c>
      <c r="T45" s="3">
        <v>-116.19099121637791</v>
      </c>
      <c r="U45" s="3">
        <v>-110.2943311378792</v>
      </c>
      <c r="V45" s="3">
        <v>-104.18501676989645</v>
      </c>
      <c r="W45" s="3">
        <v>-97.910476055571436</v>
      </c>
      <c r="X45" s="3">
        <v>-87.624643179161851</v>
      </c>
      <c r="Y45" s="3">
        <v>-77.62878675945997</v>
      </c>
      <c r="Z45" s="3">
        <v>-67.72762415338606</v>
      </c>
      <c r="AA45" s="3">
        <v>-57.848860625213383</v>
      </c>
      <c r="AB45" s="3">
        <v>-47.983369409106672</v>
      </c>
      <c r="AC45" s="3">
        <v>-37.989430658796429</v>
      </c>
      <c r="AD45" s="3">
        <v>-27.91504979990572</v>
      </c>
      <c r="AE45" s="3">
        <v>-18.242770206812018</v>
      </c>
    </row>
    <row r="46" spans="1:31" x14ac:dyDescent="0.2">
      <c r="A46" t="s">
        <v>108</v>
      </c>
      <c r="B46" t="s">
        <v>1</v>
      </c>
      <c r="C46" t="s">
        <v>1</v>
      </c>
      <c r="D46" t="s">
        <v>1</v>
      </c>
      <c r="E46" t="s">
        <v>1</v>
      </c>
      <c r="F46" t="s">
        <v>1</v>
      </c>
      <c r="G46" t="s">
        <v>1</v>
      </c>
      <c r="H46" t="s">
        <v>1</v>
      </c>
      <c r="I46" t="s">
        <v>1</v>
      </c>
      <c r="J46" t="s">
        <v>1</v>
      </c>
      <c r="K46" t="s">
        <v>1</v>
      </c>
      <c r="L46" t="s">
        <v>1</v>
      </c>
      <c r="M46" t="s">
        <v>1</v>
      </c>
      <c r="N46" t="s">
        <v>1</v>
      </c>
      <c r="O46" t="s">
        <v>1</v>
      </c>
      <c r="P46" t="s">
        <v>1</v>
      </c>
      <c r="Q46" t="s">
        <v>1</v>
      </c>
      <c r="R46" t="s">
        <v>1</v>
      </c>
      <c r="S46" t="s">
        <v>1</v>
      </c>
      <c r="T46" t="s">
        <v>1</v>
      </c>
      <c r="U46" s="3">
        <v>25.849909090909101</v>
      </c>
      <c r="V46" s="3">
        <v>36.816000000000003</v>
      </c>
      <c r="W46" s="3">
        <v>51.3364090909091</v>
      </c>
      <c r="X46" s="3">
        <v>67.689818181818197</v>
      </c>
      <c r="Y46" s="3">
        <v>73.750879090909095</v>
      </c>
      <c r="Z46" s="3">
        <v>87.614262272727302</v>
      </c>
      <c r="AA46" s="3">
        <v>90.010510909090897</v>
      </c>
      <c r="AB46" s="3">
        <v>100.64941309090899</v>
      </c>
      <c r="AC46" s="3">
        <v>110.512013890909</v>
      </c>
      <c r="AD46" s="3">
        <v>119.076453032727</v>
      </c>
      <c r="AE46" s="3">
        <v>102.29165873018199</v>
      </c>
    </row>
    <row r="47" spans="1:31" x14ac:dyDescent="0.2">
      <c r="A47" t="s">
        <v>109</v>
      </c>
      <c r="B47" t="s">
        <v>72</v>
      </c>
      <c r="C47" t="s">
        <v>72</v>
      </c>
      <c r="D47" t="s">
        <v>72</v>
      </c>
      <c r="E47" t="s">
        <v>72</v>
      </c>
      <c r="F47" t="s">
        <v>72</v>
      </c>
      <c r="G47" t="s">
        <v>72</v>
      </c>
      <c r="H47" t="s">
        <v>72</v>
      </c>
      <c r="I47" t="s">
        <v>72</v>
      </c>
      <c r="J47" t="s">
        <v>72</v>
      </c>
      <c r="K47" t="s">
        <v>72</v>
      </c>
      <c r="L47" t="s">
        <v>72</v>
      </c>
      <c r="M47" t="s">
        <v>72</v>
      </c>
      <c r="N47" t="s">
        <v>72</v>
      </c>
      <c r="O47" t="s">
        <v>1</v>
      </c>
      <c r="P47" t="s">
        <v>72</v>
      </c>
      <c r="Q47" t="s">
        <v>72</v>
      </c>
      <c r="R47" t="s">
        <v>72</v>
      </c>
      <c r="S47" t="s">
        <v>72</v>
      </c>
      <c r="T47" t="s">
        <v>72</v>
      </c>
      <c r="U47" t="s">
        <v>72</v>
      </c>
      <c r="V47" t="s">
        <v>72</v>
      </c>
      <c r="W47" t="s">
        <v>72</v>
      </c>
      <c r="X47" t="s">
        <v>72</v>
      </c>
      <c r="Y47" t="s">
        <v>72</v>
      </c>
      <c r="Z47" t="s">
        <v>72</v>
      </c>
      <c r="AA47" t="s">
        <v>72</v>
      </c>
      <c r="AB47" t="s">
        <v>72</v>
      </c>
      <c r="AC47" t="s">
        <v>72</v>
      </c>
      <c r="AD47" t="s">
        <v>72</v>
      </c>
      <c r="AE47" t="s">
        <v>72</v>
      </c>
    </row>
    <row r="48" spans="1:31" hidden="1" x14ac:dyDescent="0.2">
      <c r="A48" t="s">
        <v>110</v>
      </c>
      <c r="B48" t="s">
        <v>135</v>
      </c>
      <c r="C48" t="s">
        <v>135</v>
      </c>
      <c r="D48" t="s">
        <v>135</v>
      </c>
      <c r="E48" t="s">
        <v>135</v>
      </c>
      <c r="F48" t="s">
        <v>135</v>
      </c>
      <c r="G48" t="s">
        <v>135</v>
      </c>
      <c r="H48" t="s">
        <v>135</v>
      </c>
      <c r="I48" t="s">
        <v>135</v>
      </c>
      <c r="J48" t="s">
        <v>135</v>
      </c>
      <c r="K48" t="s">
        <v>135</v>
      </c>
      <c r="L48" t="s">
        <v>135</v>
      </c>
      <c r="M48" t="s">
        <v>135</v>
      </c>
      <c r="N48" t="s">
        <v>135</v>
      </c>
      <c r="O48" t="s">
        <v>135</v>
      </c>
      <c r="P48" t="s">
        <v>135</v>
      </c>
      <c r="Q48" t="s">
        <v>135</v>
      </c>
      <c r="R48" t="s">
        <v>135</v>
      </c>
      <c r="S48" t="s">
        <v>135</v>
      </c>
      <c r="T48" t="s">
        <v>135</v>
      </c>
      <c r="U48" t="s">
        <v>135</v>
      </c>
      <c r="V48" t="s">
        <v>135</v>
      </c>
      <c r="W48" t="s">
        <v>135</v>
      </c>
      <c r="X48" t="s">
        <v>135</v>
      </c>
      <c r="Y48" t="s">
        <v>135</v>
      </c>
      <c r="Z48" t="s">
        <v>135</v>
      </c>
      <c r="AA48" t="s">
        <v>135</v>
      </c>
      <c r="AB48" t="s">
        <v>135</v>
      </c>
      <c r="AC48" t="s">
        <v>135</v>
      </c>
      <c r="AD48" t="s">
        <v>135</v>
      </c>
      <c r="AE48" t="s">
        <v>135</v>
      </c>
    </row>
    <row r="49" spans="1:32" x14ac:dyDescent="0.2">
      <c r="A49" t="s">
        <v>111</v>
      </c>
      <c r="B49" t="s">
        <v>97</v>
      </c>
      <c r="C49" t="s">
        <v>97</v>
      </c>
      <c r="D49" t="s">
        <v>97</v>
      </c>
      <c r="E49" t="s">
        <v>97</v>
      </c>
      <c r="F49" t="s">
        <v>97</v>
      </c>
      <c r="G49" t="s">
        <v>97</v>
      </c>
      <c r="H49" t="s">
        <v>97</v>
      </c>
      <c r="I49" t="s">
        <v>97</v>
      </c>
      <c r="J49" t="s">
        <v>97</v>
      </c>
      <c r="K49" t="s">
        <v>97</v>
      </c>
      <c r="L49" t="s">
        <v>97</v>
      </c>
      <c r="M49" t="s">
        <v>97</v>
      </c>
      <c r="N49" t="s">
        <v>97</v>
      </c>
      <c r="O49" t="s">
        <v>97</v>
      </c>
      <c r="P49" t="s">
        <v>97</v>
      </c>
      <c r="Q49" t="s">
        <v>97</v>
      </c>
      <c r="R49" t="s">
        <v>97</v>
      </c>
      <c r="S49" t="s">
        <v>97</v>
      </c>
      <c r="T49" t="s">
        <v>97</v>
      </c>
      <c r="U49" t="s">
        <v>97</v>
      </c>
      <c r="V49" t="s">
        <v>97</v>
      </c>
      <c r="W49" t="s">
        <v>97</v>
      </c>
      <c r="X49" t="s">
        <v>97</v>
      </c>
      <c r="Y49" t="s">
        <v>97</v>
      </c>
      <c r="Z49" t="s">
        <v>97</v>
      </c>
      <c r="AA49" t="s">
        <v>97</v>
      </c>
      <c r="AB49" t="s">
        <v>97</v>
      </c>
      <c r="AC49" t="s">
        <v>97</v>
      </c>
      <c r="AD49" t="s">
        <v>97</v>
      </c>
      <c r="AE49" t="s">
        <v>97</v>
      </c>
    </row>
    <row r="50" spans="1:32" ht="57.75" customHeight="1" x14ac:dyDescent="0.2">
      <c r="A50" t="s">
        <v>112</v>
      </c>
      <c r="B50" s="3">
        <v>-2.9312499999999999</v>
      </c>
      <c r="C50" s="3">
        <v>-2.9312499999999999</v>
      </c>
      <c r="D50" s="3">
        <v>-2.2821875</v>
      </c>
      <c r="E50" s="3">
        <v>-1.6331249999999999</v>
      </c>
      <c r="F50" s="3">
        <v>-0.98406249999999995</v>
      </c>
      <c r="G50" s="3">
        <v>-0.33500000000000002</v>
      </c>
      <c r="H50" s="3">
        <v>0.31406249999998997</v>
      </c>
      <c r="I50" s="3">
        <v>1.2911857142857099</v>
      </c>
      <c r="J50" s="3">
        <v>2.26830892857142</v>
      </c>
      <c r="K50" s="3">
        <v>3.2454321428571302</v>
      </c>
      <c r="L50" s="3">
        <v>4.2225553571428502</v>
      </c>
      <c r="M50" s="3">
        <v>5.19967857142856</v>
      </c>
      <c r="N50" s="3">
        <v>6.1768017857142699</v>
      </c>
      <c r="O50" s="3">
        <v>7.1539249999999903</v>
      </c>
      <c r="P50" s="3">
        <v>7.8657999999999797</v>
      </c>
      <c r="Q50" s="3">
        <v>8.5776749999999797</v>
      </c>
      <c r="R50" s="3">
        <v>9.2895499999999807</v>
      </c>
      <c r="S50" s="3">
        <v>10.00142499999998</v>
      </c>
      <c r="T50" s="3">
        <v>2.0230078052083198</v>
      </c>
      <c r="U50" s="3">
        <v>1.97417228697917</v>
      </c>
      <c r="V50" s="3">
        <v>1.93793715312499</v>
      </c>
      <c r="W50" s="3">
        <v>1.9066741145833299</v>
      </c>
      <c r="X50" s="3">
        <v>1.05635913854166</v>
      </c>
      <c r="Y50" s="3">
        <v>0.21213460937500001</v>
      </c>
      <c r="Z50" s="3">
        <v>-0.22946448593749999</v>
      </c>
      <c r="AA50" s="3">
        <v>-0.66846397870000995</v>
      </c>
      <c r="AB50" s="3">
        <v>-1.11038593210002</v>
      </c>
      <c r="AC50" s="3">
        <v>-1.8118258060268</v>
      </c>
      <c r="AD50" s="3">
        <v>-2.51395757142858</v>
      </c>
      <c r="AE50" s="3">
        <v>-3.20809116495538</v>
      </c>
    </row>
    <row r="51" spans="1:32" x14ac:dyDescent="0.2">
      <c r="A51" t="s">
        <v>113</v>
      </c>
      <c r="B51" t="s">
        <v>72</v>
      </c>
      <c r="C51" t="s">
        <v>72</v>
      </c>
      <c r="D51" t="s">
        <v>72</v>
      </c>
      <c r="E51" t="s">
        <v>72</v>
      </c>
      <c r="F51" t="s">
        <v>72</v>
      </c>
      <c r="G51" t="s">
        <v>72</v>
      </c>
      <c r="H51" t="s">
        <v>72</v>
      </c>
      <c r="I51" t="s">
        <v>72</v>
      </c>
      <c r="J51" t="s">
        <v>72</v>
      </c>
      <c r="K51" t="s">
        <v>72</v>
      </c>
      <c r="L51" t="s">
        <v>72</v>
      </c>
      <c r="M51" t="s">
        <v>72</v>
      </c>
      <c r="N51" t="s">
        <v>72</v>
      </c>
      <c r="O51" t="s">
        <v>72</v>
      </c>
      <c r="P51" t="s">
        <v>72</v>
      </c>
      <c r="Q51" t="s">
        <v>72</v>
      </c>
      <c r="R51" t="s">
        <v>72</v>
      </c>
      <c r="S51" t="s">
        <v>72</v>
      </c>
      <c r="T51" t="s">
        <v>72</v>
      </c>
      <c r="U51" t="s">
        <v>72</v>
      </c>
      <c r="V51" t="s">
        <v>72</v>
      </c>
      <c r="W51" t="s">
        <v>72</v>
      </c>
      <c r="X51" t="s">
        <v>72</v>
      </c>
      <c r="Y51" t="s">
        <v>72</v>
      </c>
      <c r="Z51" t="s">
        <v>72</v>
      </c>
      <c r="AA51" t="s">
        <v>72</v>
      </c>
      <c r="AB51" t="s">
        <v>72</v>
      </c>
      <c r="AC51" t="s">
        <v>72</v>
      </c>
      <c r="AD51" t="s">
        <v>72</v>
      </c>
      <c r="AE51" t="s">
        <v>72</v>
      </c>
    </row>
    <row r="52" spans="1:32" x14ac:dyDescent="0.2">
      <c r="A52" t="s">
        <v>114</v>
      </c>
      <c r="B52" s="3">
        <v>-8.0192219999999992</v>
      </c>
      <c r="C52" s="3">
        <v>-8.0192219999999992</v>
      </c>
      <c r="D52" s="3">
        <v>-7.9026079999999999</v>
      </c>
      <c r="E52" s="3">
        <v>-7.838298</v>
      </c>
      <c r="F52" s="3">
        <v>-7.7932889999999997</v>
      </c>
      <c r="G52" s="3">
        <v>-5.675942</v>
      </c>
      <c r="H52" s="3">
        <v>-5.5748369999999996</v>
      </c>
      <c r="I52" s="3">
        <v>-5.716024</v>
      </c>
      <c r="J52" s="3">
        <v>-13.171550999999999</v>
      </c>
      <c r="K52" s="3">
        <v>-13.322312</v>
      </c>
      <c r="L52" s="3">
        <v>-13.154184000000001</v>
      </c>
      <c r="M52" s="3">
        <v>-22.688222</v>
      </c>
      <c r="N52" s="3">
        <v>-21.945433000000001</v>
      </c>
      <c r="O52" s="3">
        <v>-7.1373069999999998</v>
      </c>
      <c r="P52" s="3">
        <v>-31.057853999999999</v>
      </c>
      <c r="Q52" s="3">
        <v>-10.108620999999999</v>
      </c>
      <c r="R52" s="3">
        <v>-55.696219999999997</v>
      </c>
      <c r="S52" s="3">
        <v>-7.6371820000000001</v>
      </c>
      <c r="T52" s="3">
        <v>-6.9248159999999999</v>
      </c>
      <c r="U52" s="3">
        <v>18.238942999999999</v>
      </c>
      <c r="V52" s="3">
        <v>17.656327999999998</v>
      </c>
      <c r="W52" s="3">
        <v>5.5053729999999996</v>
      </c>
      <c r="X52" s="3">
        <v>5.5918289999999997</v>
      </c>
      <c r="Y52" s="3">
        <v>-19.928737000000002</v>
      </c>
      <c r="Z52" s="3">
        <v>-25.304576999999998</v>
      </c>
      <c r="AA52" s="3">
        <v>-17.793617999999999</v>
      </c>
      <c r="AB52" s="3">
        <v>-17.519143</v>
      </c>
      <c r="AC52" s="3">
        <v>-17.220808999999999</v>
      </c>
      <c r="AD52" s="3">
        <v>-17.009367999999998</v>
      </c>
      <c r="AE52" s="3">
        <v>-16.69678</v>
      </c>
    </row>
    <row r="53" spans="1:32" hidden="1" x14ac:dyDescent="0.2">
      <c r="A53" t="s">
        <v>115</v>
      </c>
      <c r="B53" s="3">
        <v>35.451777265195389</v>
      </c>
      <c r="C53" s="3">
        <v>35.451777265195389</v>
      </c>
      <c r="D53" s="3">
        <v>209.60655079041368</v>
      </c>
      <c r="E53" s="3">
        <v>122.94237365864144</v>
      </c>
      <c r="F53" s="3">
        <v>-57.039033361247533</v>
      </c>
      <c r="G53" s="3">
        <v>-33.962142377393199</v>
      </c>
      <c r="H53" s="3">
        <v>-73.774459181377964</v>
      </c>
      <c r="I53" s="3">
        <v>150.69840432920279</v>
      </c>
      <c r="J53" s="3">
        <v>43.896405352893609</v>
      </c>
      <c r="K53" s="3">
        <v>-53.698611274160001</v>
      </c>
      <c r="L53" s="3">
        <v>68.424612908736449</v>
      </c>
      <c r="M53" s="3">
        <v>-95.378652513359626</v>
      </c>
      <c r="N53" s="3">
        <v>-98.991484897226115</v>
      </c>
      <c r="O53" s="3">
        <v>-24.944013225085239</v>
      </c>
      <c r="P53" s="3">
        <v>26.395630234121651</v>
      </c>
      <c r="Q53" s="3">
        <v>38.970089502135508</v>
      </c>
      <c r="R53" s="3">
        <v>-39.750795103184849</v>
      </c>
      <c r="S53" s="3">
        <v>36.05155125278506</v>
      </c>
      <c r="T53" s="3">
        <v>-93.551929099055343</v>
      </c>
      <c r="U53" s="3">
        <v>98.885362421872316</v>
      </c>
      <c r="V53" s="3">
        <v>2.4798906232409301</v>
      </c>
      <c r="W53" s="3">
        <v>-12.59794451417106</v>
      </c>
      <c r="X53" s="3">
        <v>-44.432781968492378</v>
      </c>
      <c r="Y53" s="3">
        <v>-169.30409841147906</v>
      </c>
      <c r="Z53" s="3">
        <v>-28.905924737475349</v>
      </c>
      <c r="AA53" s="3">
        <v>-106.567984673117</v>
      </c>
      <c r="AB53" s="3">
        <v>-90.84396310745916</v>
      </c>
      <c r="AC53" s="3">
        <v>-12.44832678916241</v>
      </c>
      <c r="AD53" s="3">
        <v>-100.78927020715655</v>
      </c>
      <c r="AE53" s="3">
        <v>-1.73806639340836</v>
      </c>
    </row>
    <row r="54" spans="1:32" hidden="1" x14ac:dyDescent="0.2">
      <c r="A54" t="s">
        <v>116</v>
      </c>
      <c r="B54" t="s">
        <v>1</v>
      </c>
      <c r="C54" t="s">
        <v>1</v>
      </c>
      <c r="D54" t="s">
        <v>97</v>
      </c>
      <c r="E54" t="s">
        <v>97</v>
      </c>
      <c r="F54" t="s">
        <v>97</v>
      </c>
      <c r="G54" t="s">
        <v>97</v>
      </c>
      <c r="H54" t="s">
        <v>97</v>
      </c>
      <c r="I54" t="s">
        <v>97</v>
      </c>
      <c r="J54" t="s">
        <v>97</v>
      </c>
      <c r="K54" t="s">
        <v>97</v>
      </c>
      <c r="L54" t="s">
        <v>97</v>
      </c>
      <c r="M54" t="s">
        <v>97</v>
      </c>
      <c r="N54" t="s">
        <v>97</v>
      </c>
      <c r="O54" t="s">
        <v>97</v>
      </c>
      <c r="P54" t="s">
        <v>97</v>
      </c>
      <c r="Q54" t="s">
        <v>97</v>
      </c>
      <c r="R54" t="s">
        <v>97</v>
      </c>
      <c r="S54" t="s">
        <v>97</v>
      </c>
      <c r="T54" t="s">
        <v>97</v>
      </c>
      <c r="U54" t="s">
        <v>1</v>
      </c>
      <c r="V54" t="s">
        <v>97</v>
      </c>
      <c r="W54" t="s">
        <v>97</v>
      </c>
      <c r="X54" t="s">
        <v>97</v>
      </c>
      <c r="Y54" t="s">
        <v>97</v>
      </c>
      <c r="Z54" t="s">
        <v>97</v>
      </c>
      <c r="AA54" t="s">
        <v>97</v>
      </c>
      <c r="AB54" t="s">
        <v>97</v>
      </c>
      <c r="AC54" t="s">
        <v>97</v>
      </c>
      <c r="AD54" t="s">
        <v>97</v>
      </c>
      <c r="AE54" t="s">
        <v>97</v>
      </c>
    </row>
    <row r="55" spans="1:32" hidden="1" x14ac:dyDescent="0.2">
      <c r="A55" t="s">
        <v>117</v>
      </c>
      <c r="B55" s="3">
        <v>277.66733662711317</v>
      </c>
      <c r="C55" s="3">
        <v>277.66733662711317</v>
      </c>
      <c r="D55" s="3">
        <v>244.60962762598643</v>
      </c>
      <c r="E55" s="3">
        <v>254.81137325836534</v>
      </c>
      <c r="F55" s="3">
        <v>222.32136615464429</v>
      </c>
      <c r="G55" s="3">
        <v>208.76508240735131</v>
      </c>
      <c r="H55" s="3">
        <v>178.05095622669421</v>
      </c>
      <c r="I55" s="3">
        <v>144.27945666167952</v>
      </c>
      <c r="J55" s="3">
        <v>145.81817608873834</v>
      </c>
      <c r="K55" s="3">
        <v>141.64769094654491</v>
      </c>
      <c r="L55" s="3">
        <v>136.07334462177835</v>
      </c>
      <c r="M55" s="3">
        <v>127.28137048453911</v>
      </c>
      <c r="N55" s="3">
        <v>125.4761926856406</v>
      </c>
      <c r="O55" s="3">
        <v>111.87525020743405</v>
      </c>
      <c r="P55" s="3">
        <v>97.506703811685441</v>
      </c>
      <c r="Q55" s="3">
        <v>90.33807457303088</v>
      </c>
      <c r="R55" s="3">
        <v>92.839948197732454</v>
      </c>
      <c r="S55" s="3">
        <v>86.611267377934595</v>
      </c>
      <c r="T55" s="3">
        <v>92.983125992015047</v>
      </c>
      <c r="U55" s="3">
        <v>82.155400067944356</v>
      </c>
      <c r="V55" s="3">
        <v>80.134031174913048</v>
      </c>
      <c r="W55" s="3">
        <v>72.786049543898045</v>
      </c>
      <c r="X55" s="3">
        <v>64.433526825514164</v>
      </c>
      <c r="Y55" s="3">
        <v>59.864559564222589</v>
      </c>
      <c r="Z55" s="3">
        <v>54.584573939897631</v>
      </c>
      <c r="AA55" s="3">
        <v>55.908086630030787</v>
      </c>
      <c r="AB55" s="3">
        <v>59.35531739727616</v>
      </c>
      <c r="AC55" s="3">
        <v>60.874891433956073</v>
      </c>
      <c r="AD55" s="3">
        <v>45.787444086372908</v>
      </c>
      <c r="AE55" s="3">
        <v>39.778811624213482</v>
      </c>
    </row>
    <row r="56" spans="1:32" hidden="1" x14ac:dyDescent="0.2">
      <c r="A56" t="s">
        <v>118</v>
      </c>
      <c r="B56" s="3">
        <v>460.14750223378002</v>
      </c>
      <c r="C56" s="3">
        <v>460.14750223378002</v>
      </c>
      <c r="D56" s="3">
        <v>476.34944524883002</v>
      </c>
      <c r="E56" s="3">
        <v>492.242744410905</v>
      </c>
      <c r="F56" s="3">
        <v>507.834969874823</v>
      </c>
      <c r="G56" s="3">
        <v>523.13346917697504</v>
      </c>
      <c r="H56" s="3">
        <v>538.14537462165401</v>
      </c>
      <c r="I56" s="3">
        <v>552.877610401727</v>
      </c>
      <c r="J56" s="3">
        <v>567.33689946375705</v>
      </c>
      <c r="K56" s="3">
        <v>581.52977012726899</v>
      </c>
      <c r="L56" s="3">
        <v>595.46256246747703</v>
      </c>
      <c r="M56" s="3">
        <v>665.37808175582302</v>
      </c>
      <c r="N56" s="3">
        <v>733.85428818673404</v>
      </c>
      <c r="O56" s="3">
        <v>800.92952830708396</v>
      </c>
      <c r="P56" s="3">
        <v>866.64092981394003</v>
      </c>
      <c r="Q56" s="3">
        <v>931.02444491136805</v>
      </c>
      <c r="R56" s="3">
        <v>994.11489200848996</v>
      </c>
      <c r="S56" s="3">
        <v>1055.9459958254199</v>
      </c>
      <c r="T56" s="3">
        <v>1116.5504259709801</v>
      </c>
      <c r="U56" s="3">
        <v>1175.9598340533701</v>
      </c>
      <c r="V56" s="3">
        <v>1234.2048893825299</v>
      </c>
      <c r="W56" s="3">
        <v>1256.4939951552501</v>
      </c>
      <c r="X56" s="3">
        <v>1278.3495935160699</v>
      </c>
      <c r="Y56" s="3">
        <v>1299.78221406174</v>
      </c>
      <c r="Z56" s="3">
        <v>1320.8020836328601</v>
      </c>
      <c r="AA56" s="3">
        <v>1341.41913617521</v>
      </c>
      <c r="AB56" s="3">
        <v>1361.6430222490501</v>
      </c>
      <c r="AC56" s="3">
        <v>1381.48311819999</v>
      </c>
      <c r="AD56" s="3">
        <v>1400.94853500416</v>
      </c>
      <c r="AE56" s="3">
        <v>1420.0481268000699</v>
      </c>
    </row>
    <row r="57" spans="1:32" x14ac:dyDescent="0.2">
      <c r="A57" t="s">
        <v>119</v>
      </c>
      <c r="B57" s="3">
        <v>460.14750223378002</v>
      </c>
      <c r="C57" s="3">
        <v>460.14750223378002</v>
      </c>
      <c r="D57" s="3">
        <v>476.34944524883002</v>
      </c>
      <c r="E57" s="3">
        <v>492.242744410905</v>
      </c>
      <c r="F57" s="3">
        <v>507.834969874823</v>
      </c>
      <c r="G57" s="3">
        <v>523.13346917697504</v>
      </c>
      <c r="H57" s="3">
        <v>538.14537462165401</v>
      </c>
      <c r="I57" s="3">
        <v>552.877610401727</v>
      </c>
      <c r="J57" s="3">
        <v>567.33689946375705</v>
      </c>
      <c r="K57" s="3">
        <v>581.52977012726899</v>
      </c>
      <c r="L57" s="3">
        <v>595.46256246747703</v>
      </c>
      <c r="M57" s="3">
        <v>665.37808175582302</v>
      </c>
      <c r="N57" s="3">
        <v>733.85428818673404</v>
      </c>
      <c r="O57" s="3">
        <v>800.92952830708396</v>
      </c>
      <c r="P57" s="3">
        <v>866.64092981394003</v>
      </c>
      <c r="Q57" s="3">
        <v>931.02444491136805</v>
      </c>
      <c r="R57" s="3">
        <v>994.11489200848996</v>
      </c>
      <c r="S57" s="3">
        <v>1055.9459958254199</v>
      </c>
      <c r="T57" s="3">
        <v>1116.5504259709801</v>
      </c>
      <c r="U57" s="3">
        <v>1175.9598340533701</v>
      </c>
      <c r="V57" s="3">
        <v>1234.2048893825299</v>
      </c>
      <c r="W57" s="3">
        <v>1256.4939951552501</v>
      </c>
      <c r="X57" s="3">
        <v>1278.3495935160699</v>
      </c>
      <c r="Y57" s="3">
        <v>1299.78221406174</v>
      </c>
      <c r="Z57" s="3">
        <v>1320.8020836328601</v>
      </c>
      <c r="AA57" s="3">
        <v>1341.41913617521</v>
      </c>
      <c r="AB57" s="3">
        <v>1361.6430222490501</v>
      </c>
      <c r="AC57" s="3">
        <v>1381.48311819999</v>
      </c>
      <c r="AD57" s="3">
        <v>1400.94853500416</v>
      </c>
      <c r="AE57" s="3">
        <v>1420.0481268000699</v>
      </c>
      <c r="AF57">
        <f>AE574</f>
        <v>0</v>
      </c>
    </row>
    <row r="58" spans="1:32" hidden="1" x14ac:dyDescent="0.2">
      <c r="A58" t="s">
        <v>120</v>
      </c>
      <c r="B58" s="3">
        <v>591.10040485400179</v>
      </c>
      <c r="C58" s="3">
        <v>591.10040485400179</v>
      </c>
      <c r="D58" s="3">
        <v>573.20813538881885</v>
      </c>
      <c r="E58" s="3">
        <v>125.78578383270556</v>
      </c>
      <c r="F58" s="3">
        <v>-615.87700741918445</v>
      </c>
      <c r="G58" s="3">
        <v>2929.3578772379733</v>
      </c>
      <c r="H58" s="3">
        <v>689.81158865446889</v>
      </c>
      <c r="I58" s="3">
        <v>967.20402830712965</v>
      </c>
      <c r="J58" s="3">
        <v>-142.64018390003827</v>
      </c>
      <c r="K58" s="3">
        <v>1503.3387645766047</v>
      </c>
      <c r="L58" s="3">
        <v>350.30949708250262</v>
      </c>
      <c r="M58" s="3">
        <v>3781.1251737424741</v>
      </c>
      <c r="N58" s="3">
        <v>694.20414902042876</v>
      </c>
      <c r="O58" s="3">
        <v>1079.9430764203767</v>
      </c>
      <c r="P58" s="3">
        <v>1553.6605524982376</v>
      </c>
      <c r="Q58" s="3">
        <v>12.78502341979266</v>
      </c>
      <c r="R58" s="3">
        <v>-222.8540848677668</v>
      </c>
      <c r="S58" s="3">
        <v>3280.3879786639695</v>
      </c>
      <c r="T58" s="3">
        <v>-597.66805151337076</v>
      </c>
      <c r="U58" s="3">
        <v>1354.3693684214807</v>
      </c>
      <c r="V58" s="3">
        <v>1051.6601084804045</v>
      </c>
      <c r="W58" s="3">
        <v>-2893.2949664096841</v>
      </c>
      <c r="X58" s="3">
        <v>-2150.7176684626952</v>
      </c>
      <c r="Y58" s="3">
        <v>1711.7783909431671</v>
      </c>
      <c r="Z58" s="3">
        <v>-1745.3316671977748</v>
      </c>
      <c r="AA58" s="3">
        <v>-2724.743960611042</v>
      </c>
      <c r="AB58" s="3">
        <v>-1096.9007832231739</v>
      </c>
      <c r="AC58" s="3">
        <v>-25.257850208183172</v>
      </c>
      <c r="AD58" s="3">
        <v>-396.20427183913523</v>
      </c>
      <c r="AE58" s="3">
        <v>-494.21713627475265</v>
      </c>
    </row>
    <row r="59" spans="1:32" x14ac:dyDescent="0.2">
      <c r="B59">
        <f>B57/1000*(44/12)</f>
        <v>1.6872075081905267</v>
      </c>
      <c r="C59">
        <f t="shared" ref="C59:AE59" si="2">C57/1000*(44/12)</f>
        <v>1.6872075081905267</v>
      </c>
      <c r="D59">
        <f t="shared" si="2"/>
        <v>1.7466146325790435</v>
      </c>
      <c r="E59">
        <f t="shared" si="2"/>
        <v>1.8048900628399849</v>
      </c>
      <c r="F59">
        <f t="shared" si="2"/>
        <v>1.8620615562076843</v>
      </c>
      <c r="G59">
        <f t="shared" si="2"/>
        <v>1.9181560536489082</v>
      </c>
      <c r="H59">
        <f t="shared" si="2"/>
        <v>1.9731997069460647</v>
      </c>
      <c r="I59">
        <f t="shared" si="2"/>
        <v>2.0272179048063323</v>
      </c>
      <c r="J59">
        <f t="shared" si="2"/>
        <v>2.0802352980337759</v>
      </c>
      <c r="K59">
        <f t="shared" si="2"/>
        <v>2.1322758237999864</v>
      </c>
      <c r="L59">
        <f t="shared" si="2"/>
        <v>2.1833627290474156</v>
      </c>
      <c r="M59">
        <f t="shared" si="2"/>
        <v>2.4397196331046844</v>
      </c>
      <c r="N59">
        <f t="shared" si="2"/>
        <v>2.6907990566846913</v>
      </c>
      <c r="O59">
        <f t="shared" si="2"/>
        <v>2.9367416037926413</v>
      </c>
      <c r="P59">
        <f t="shared" si="2"/>
        <v>3.1776834093177801</v>
      </c>
      <c r="Q59">
        <f t="shared" si="2"/>
        <v>3.4137562980083493</v>
      </c>
      <c r="R59">
        <f t="shared" si="2"/>
        <v>3.6450879373644631</v>
      </c>
      <c r="S59">
        <f t="shared" si="2"/>
        <v>3.8718019846932057</v>
      </c>
      <c r="T59">
        <f t="shared" si="2"/>
        <v>4.0940182285602598</v>
      </c>
      <c r="U59">
        <f t="shared" si="2"/>
        <v>4.3118527248623568</v>
      </c>
      <c r="V59">
        <f t="shared" si="2"/>
        <v>4.5254179277359432</v>
      </c>
      <c r="W59">
        <f t="shared" si="2"/>
        <v>4.6071446489025831</v>
      </c>
      <c r="X59">
        <f t="shared" si="2"/>
        <v>4.6872818428922569</v>
      </c>
      <c r="Y59">
        <f t="shared" si="2"/>
        <v>4.7658681182263791</v>
      </c>
      <c r="Z59">
        <f t="shared" si="2"/>
        <v>4.8429409733204869</v>
      </c>
      <c r="AA59">
        <f t="shared" si="2"/>
        <v>4.9185368326424372</v>
      </c>
      <c r="AB59">
        <f t="shared" si="2"/>
        <v>4.9926910815798502</v>
      </c>
      <c r="AC59">
        <f t="shared" si="2"/>
        <v>5.06543810006663</v>
      </c>
      <c r="AD59">
        <f t="shared" si="2"/>
        <v>5.1368112950152529</v>
      </c>
      <c r="AE59">
        <f t="shared" si="2"/>
        <v>5.2068431316002561</v>
      </c>
    </row>
    <row r="61" spans="1:32" ht="12" thickBot="1" x14ac:dyDescent="0.25"/>
    <row r="62" spans="1:32" ht="12" thickBot="1" x14ac:dyDescent="0.25">
      <c r="A62" s="21" t="s">
        <v>124</v>
      </c>
    </row>
    <row r="63" spans="1:32" x14ac:dyDescent="0.2">
      <c r="A63" s="49" t="s">
        <v>123</v>
      </c>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row>
    <row r="64" spans="1:32" x14ac:dyDescent="0.2">
      <c r="A64" s="50" t="s">
        <v>24</v>
      </c>
      <c r="C64" s="48">
        <f>C32</f>
        <v>-36.331707016060633</v>
      </c>
      <c r="D64" s="48">
        <f t="shared" ref="D64:AE64" si="3">D32</f>
        <v>-113.01276308718711</v>
      </c>
      <c r="E64" s="48">
        <f t="shared" si="3"/>
        <v>66.832718673011826</v>
      </c>
      <c r="F64" s="48">
        <f t="shared" si="3"/>
        <v>121.10959270165404</v>
      </c>
      <c r="G64" s="48">
        <f t="shared" si="3"/>
        <v>148.68870499452157</v>
      </c>
      <c r="H64" s="48">
        <f t="shared" si="3"/>
        <v>87.120216303670773</v>
      </c>
      <c r="I64" s="48">
        <f t="shared" si="3"/>
        <v>168.18572386570807</v>
      </c>
      <c r="J64" s="48">
        <f t="shared" si="3"/>
        <v>83.989718322592211</v>
      </c>
      <c r="K64" s="48">
        <f t="shared" si="3"/>
        <v>114.87168596977079</v>
      </c>
      <c r="L64" s="48">
        <f t="shared" si="3"/>
        <v>156.64365913236512</v>
      </c>
      <c r="M64" s="48">
        <f t="shared" si="3"/>
        <v>280.37540638728092</v>
      </c>
      <c r="N64" s="48">
        <f t="shared" si="3"/>
        <v>307.16538717859646</v>
      </c>
      <c r="O64" s="48">
        <f t="shared" si="3"/>
        <v>179.05269419027323</v>
      </c>
      <c r="P64" s="48">
        <f t="shared" si="3"/>
        <v>234.37066797953557</v>
      </c>
      <c r="Q64" s="48">
        <f t="shared" si="3"/>
        <v>299.80899242636838</v>
      </c>
      <c r="R64" s="48">
        <f t="shared" si="3"/>
        <v>338.13833296991339</v>
      </c>
      <c r="S64" s="48">
        <f t="shared" si="3"/>
        <v>342.21587984527537</v>
      </c>
      <c r="T64" s="48">
        <f t="shared" si="3"/>
        <v>317.02876822340306</v>
      </c>
      <c r="U64" s="48">
        <f t="shared" si="3"/>
        <v>291.62937191727286</v>
      </c>
      <c r="V64" s="48">
        <f t="shared" si="3"/>
        <v>327.96519366148965</v>
      </c>
      <c r="W64" s="48">
        <f t="shared" si="3"/>
        <v>483.83189843293854</v>
      </c>
      <c r="X64" s="48">
        <f t="shared" si="3"/>
        <v>453.486689162255</v>
      </c>
      <c r="Y64" s="48">
        <f t="shared" si="3"/>
        <v>408.34060471177861</v>
      </c>
      <c r="Z64" s="48">
        <f t="shared" si="3"/>
        <v>422.64431595043794</v>
      </c>
      <c r="AA64" s="48">
        <f t="shared" si="3"/>
        <v>438.50610992636751</v>
      </c>
      <c r="AB64" s="48">
        <f t="shared" si="3"/>
        <v>423.78983902273563</v>
      </c>
      <c r="AC64" s="48">
        <f t="shared" si="3"/>
        <v>463.13877078635119</v>
      </c>
      <c r="AD64" s="48">
        <f t="shared" si="3"/>
        <v>528.76341767916142</v>
      </c>
      <c r="AE64" s="48">
        <f t="shared" si="3"/>
        <v>564.8062247990423</v>
      </c>
    </row>
    <row r="65" spans="1:31" x14ac:dyDescent="0.2">
      <c r="A65" s="50" t="s">
        <v>9</v>
      </c>
      <c r="C65" s="48">
        <f>C26</f>
        <v>10.966593472</v>
      </c>
      <c r="D65" s="48">
        <f t="shared" ref="D65:AE65" si="4">D26</f>
        <v>12.356012763000001</v>
      </c>
      <c r="E65" s="48">
        <f t="shared" si="4"/>
        <v>13.108523683</v>
      </c>
      <c r="F65" s="48">
        <f t="shared" si="4"/>
        <v>13.209658117</v>
      </c>
      <c r="G65" s="48">
        <f t="shared" si="4"/>
        <v>13.903676020000001</v>
      </c>
      <c r="H65" s="48">
        <f t="shared" si="4"/>
        <v>13.97871778</v>
      </c>
      <c r="I65" s="48">
        <f t="shared" si="4"/>
        <v>13.189691305</v>
      </c>
      <c r="J65" s="48">
        <f t="shared" si="4"/>
        <v>13.870844971</v>
      </c>
      <c r="K65" s="48">
        <f t="shared" si="4"/>
        <v>13.570091488999999</v>
      </c>
      <c r="L65" s="48">
        <f t="shared" si="4"/>
        <v>11.949856216000001</v>
      </c>
      <c r="M65" s="48">
        <f t="shared" si="4"/>
        <v>13.21649611</v>
      </c>
      <c r="N65" s="48">
        <f t="shared" si="4"/>
        <v>13.33478749</v>
      </c>
      <c r="O65" s="48">
        <f t="shared" si="4"/>
        <v>12.773445339</v>
      </c>
      <c r="P65" s="48">
        <f t="shared" si="4"/>
        <v>13.065910743</v>
      </c>
      <c r="Q65" s="48">
        <f t="shared" si="4"/>
        <v>10.426229323999999</v>
      </c>
      <c r="R65" s="48">
        <f t="shared" si="4"/>
        <v>7.9486414876999998</v>
      </c>
      <c r="S65" s="48">
        <f t="shared" si="4"/>
        <v>6.0611292449</v>
      </c>
      <c r="T65" s="48">
        <f t="shared" si="4"/>
        <v>1.628640785</v>
      </c>
      <c r="U65" s="48">
        <f t="shared" si="4"/>
        <v>-6.4644120128999996</v>
      </c>
      <c r="V65" s="48">
        <f t="shared" si="4"/>
        <v>-12.704948151</v>
      </c>
      <c r="W65" s="48">
        <f t="shared" si="4"/>
        <v>-19.751931169999999</v>
      </c>
      <c r="X65" s="48">
        <f t="shared" si="4"/>
        <v>-26.174823559</v>
      </c>
      <c r="Y65" s="48">
        <f t="shared" si="4"/>
        <v>-29.159260269000001</v>
      </c>
      <c r="Z65" s="48">
        <f t="shared" si="4"/>
        <v>-31.420089335</v>
      </c>
      <c r="AA65" s="48">
        <f t="shared" si="4"/>
        <v>-34.258932985999998</v>
      </c>
      <c r="AB65" s="48">
        <f t="shared" si="4"/>
        <v>-36.358240981000002</v>
      </c>
      <c r="AC65" s="48">
        <f t="shared" si="4"/>
        <v>-37.530004877000003</v>
      </c>
      <c r="AD65" s="48">
        <f t="shared" si="4"/>
        <v>-40.099055626999998</v>
      </c>
      <c r="AE65" s="48">
        <f t="shared" si="4"/>
        <v>-41.560822278000003</v>
      </c>
    </row>
    <row r="66" spans="1:31" x14ac:dyDescent="0.2">
      <c r="A66" s="50" t="s">
        <v>2</v>
      </c>
      <c r="C66" s="48">
        <f>C12</f>
        <v>117.87913721792063</v>
      </c>
      <c r="D66" s="48">
        <f t="shared" ref="D66:AE66" si="5">D12</f>
        <v>117.45289123854306</v>
      </c>
      <c r="E66" s="48">
        <f t="shared" si="5"/>
        <v>117.02664525916549</v>
      </c>
      <c r="F66" s="48">
        <f t="shared" si="5"/>
        <v>116.60370573121182</v>
      </c>
      <c r="G66" s="48">
        <f t="shared" si="5"/>
        <v>116.18076620325812</v>
      </c>
      <c r="H66" s="48">
        <f t="shared" si="5"/>
        <v>115.75782667530441</v>
      </c>
      <c r="I66" s="48">
        <f t="shared" si="5"/>
        <v>115.33488714735077</v>
      </c>
      <c r="J66" s="48">
        <f t="shared" si="5"/>
        <v>114.91194761939707</v>
      </c>
      <c r="K66" s="48">
        <f t="shared" si="5"/>
        <v>114.48900809144338</v>
      </c>
      <c r="L66" s="48">
        <f t="shared" si="5"/>
        <v>114.06606856348968</v>
      </c>
      <c r="M66" s="48">
        <f t="shared" si="5"/>
        <v>113.64312903553599</v>
      </c>
      <c r="N66" s="48">
        <f t="shared" si="5"/>
        <v>113.2201895075823</v>
      </c>
      <c r="O66" s="48">
        <f t="shared" si="5"/>
        <v>112.7972499796286</v>
      </c>
      <c r="P66" s="48">
        <f t="shared" si="5"/>
        <v>112.3743104516749</v>
      </c>
      <c r="Q66" s="48">
        <f t="shared" si="5"/>
        <v>111.95137092372123</v>
      </c>
      <c r="R66" s="48">
        <f t="shared" si="5"/>
        <v>111.52843139576754</v>
      </c>
      <c r="S66" s="48">
        <f t="shared" si="5"/>
        <v>111.10549186781384</v>
      </c>
      <c r="T66" s="48">
        <f t="shared" si="5"/>
        <v>110.68255233986015</v>
      </c>
      <c r="U66" s="48">
        <f t="shared" si="5"/>
        <v>110.31999017039705</v>
      </c>
      <c r="V66" s="48">
        <f t="shared" si="5"/>
        <v>109.8952544687647</v>
      </c>
      <c r="W66" s="48">
        <f t="shared" si="5"/>
        <v>108.62627636386024</v>
      </c>
      <c r="X66" s="48">
        <f t="shared" si="5"/>
        <v>107.84839092083338</v>
      </c>
      <c r="Y66" s="48">
        <f t="shared" si="5"/>
        <v>107.07050547780651</v>
      </c>
      <c r="Z66" s="48">
        <f t="shared" si="5"/>
        <v>106.20791223764745</v>
      </c>
      <c r="AA66" s="48">
        <f t="shared" si="5"/>
        <v>105.3513709838941</v>
      </c>
      <c r="AB66" s="48">
        <f t="shared" si="5"/>
        <v>104.49482973014071</v>
      </c>
      <c r="AC66" s="48">
        <f t="shared" si="5"/>
        <v>103.67064883842708</v>
      </c>
      <c r="AD66" s="48">
        <f t="shared" si="5"/>
        <v>102.84646794671347</v>
      </c>
      <c r="AE66" s="48">
        <f t="shared" si="5"/>
        <v>102.02228705499984</v>
      </c>
    </row>
    <row r="67" spans="1:31" x14ac:dyDescent="0.2">
      <c r="A67" s="50" t="s">
        <v>17</v>
      </c>
      <c r="C67" s="48">
        <f>C42</f>
        <v>-1.70746931E-2</v>
      </c>
      <c r="D67" s="48">
        <f t="shared" ref="D67:AE67" si="6">D42</f>
        <v>-3.077239159E-2</v>
      </c>
      <c r="E67" s="48">
        <f t="shared" si="6"/>
        <v>-4.2781612490000002E-2</v>
      </c>
      <c r="F67" s="48">
        <f t="shared" si="6"/>
        <v>-5.310232568E-2</v>
      </c>
      <c r="G67" s="48">
        <f t="shared" si="6"/>
        <v>-6.173454515E-2</v>
      </c>
      <c r="H67" s="48">
        <f t="shared" si="6"/>
        <v>-6.8678260899999996E-2</v>
      </c>
      <c r="I67" s="48">
        <f t="shared" si="6"/>
        <v>-7.3933490000000004E-2</v>
      </c>
      <c r="J67" s="48">
        <f t="shared" si="6"/>
        <v>-7.7500232399999994E-2</v>
      </c>
      <c r="K67" s="48">
        <f t="shared" si="6"/>
        <v>-7.9378475099999998E-2</v>
      </c>
      <c r="L67" s="48">
        <f t="shared" si="6"/>
        <v>-7.9568215999999997E-2</v>
      </c>
      <c r="M67" s="48">
        <f t="shared" si="6"/>
        <v>-7.8069455300000007E-2</v>
      </c>
      <c r="N67" s="48">
        <f t="shared" si="6"/>
        <v>-7.4882217799999998E-2</v>
      </c>
      <c r="O67" s="48">
        <f t="shared" si="6"/>
        <v>-7.0006476799999995E-2</v>
      </c>
      <c r="P67" s="48">
        <f t="shared" si="6"/>
        <v>-6.34422189E-2</v>
      </c>
      <c r="Q67" s="48">
        <f t="shared" si="6"/>
        <v>7.9853648999999999E-2</v>
      </c>
      <c r="R67" s="48">
        <f t="shared" si="6"/>
        <v>0.22396570800000001</v>
      </c>
      <c r="S67" s="48">
        <f t="shared" si="6"/>
        <v>0.36588239299999997</v>
      </c>
      <c r="T67" s="48">
        <f t="shared" si="6"/>
        <v>0.50560374200000002</v>
      </c>
      <c r="U67" s="48">
        <f t="shared" si="6"/>
        <v>0.64312969200000003</v>
      </c>
      <c r="V67" s="48">
        <f t="shared" si="6"/>
        <v>0.82713778500000001</v>
      </c>
      <c r="W67" s="48">
        <f t="shared" si="6"/>
        <v>1.0121007660000001</v>
      </c>
      <c r="X67" s="48">
        <f t="shared" si="6"/>
        <v>1.1888660150000001</v>
      </c>
      <c r="Y67" s="48">
        <f t="shared" si="6"/>
        <v>1.357900573</v>
      </c>
      <c r="Z67" s="48">
        <f t="shared" si="6"/>
        <v>1.5521880800000001</v>
      </c>
      <c r="AA67" s="48">
        <f t="shared" si="6"/>
        <v>1.7410354690000001</v>
      </c>
      <c r="AB67" s="48">
        <f t="shared" si="6"/>
        <v>1.914246283</v>
      </c>
      <c r="AC67" s="48">
        <f t="shared" si="6"/>
        <v>2.076467257</v>
      </c>
      <c r="AD67" s="48">
        <f t="shared" si="6"/>
        <v>2.2094345560000002</v>
      </c>
      <c r="AE67" s="48">
        <f t="shared" si="6"/>
        <v>2.33712176</v>
      </c>
    </row>
    <row r="68" spans="1:31" x14ac:dyDescent="0.2">
      <c r="A68" s="50" t="s">
        <v>25</v>
      </c>
      <c r="C68" s="47" t="str">
        <f>C39</f>
        <v>NO</v>
      </c>
      <c r="D68" s="47" t="str">
        <f t="shared" ref="D68:AE68" si="7">D39</f>
        <v>NO</v>
      </c>
      <c r="E68" s="47" t="str">
        <f t="shared" si="7"/>
        <v>NO</v>
      </c>
      <c r="F68" s="47" t="str">
        <f t="shared" si="7"/>
        <v>NO</v>
      </c>
      <c r="G68" s="47" t="str">
        <f t="shared" si="7"/>
        <v>NO</v>
      </c>
      <c r="H68" s="47" t="str">
        <f t="shared" si="7"/>
        <v>NO</v>
      </c>
      <c r="I68" s="47" t="str">
        <f t="shared" si="7"/>
        <v>NO</v>
      </c>
      <c r="J68" s="47" t="str">
        <f t="shared" si="7"/>
        <v>NO</v>
      </c>
      <c r="K68" s="47" t="str">
        <f t="shared" si="7"/>
        <v>NO</v>
      </c>
      <c r="L68" s="47" t="str">
        <f t="shared" si="7"/>
        <v>NO</v>
      </c>
      <c r="M68" s="47" t="str">
        <f t="shared" si="7"/>
        <v>NO</v>
      </c>
      <c r="N68" s="47" t="str">
        <f t="shared" si="7"/>
        <v>NO</v>
      </c>
      <c r="O68" s="47" t="str">
        <f t="shared" si="7"/>
        <v>NO</v>
      </c>
      <c r="P68" s="47" t="str">
        <f t="shared" si="7"/>
        <v>NO</v>
      </c>
      <c r="Q68" s="47" t="str">
        <f t="shared" si="7"/>
        <v>NO</v>
      </c>
      <c r="R68" s="47" t="str">
        <f t="shared" si="7"/>
        <v>NO</v>
      </c>
      <c r="S68" s="47" t="str">
        <f t="shared" si="7"/>
        <v>NO</v>
      </c>
      <c r="T68" s="47" t="str">
        <f t="shared" si="7"/>
        <v>NO</v>
      </c>
      <c r="U68" s="47" t="str">
        <f t="shared" si="7"/>
        <v>NO</v>
      </c>
      <c r="V68" s="47" t="str">
        <f t="shared" si="7"/>
        <v>NO</v>
      </c>
      <c r="W68" s="47" t="str">
        <f t="shared" si="7"/>
        <v>NO</v>
      </c>
      <c r="X68" s="47" t="str">
        <f t="shared" si="7"/>
        <v>NO</v>
      </c>
      <c r="Y68" s="47" t="str">
        <f t="shared" si="7"/>
        <v>NO</v>
      </c>
      <c r="Z68" s="47" t="str">
        <f t="shared" si="7"/>
        <v>NO</v>
      </c>
      <c r="AA68" s="47" t="str">
        <f t="shared" si="7"/>
        <v>NO</v>
      </c>
      <c r="AB68" s="47" t="str">
        <f t="shared" si="7"/>
        <v>NO</v>
      </c>
      <c r="AC68" s="47" t="str">
        <f t="shared" si="7"/>
        <v>NO</v>
      </c>
      <c r="AD68" s="47" t="str">
        <f t="shared" si="7"/>
        <v>NO</v>
      </c>
      <c r="AE68" s="47" t="str">
        <f t="shared" si="7"/>
        <v>NO</v>
      </c>
    </row>
    <row r="69" spans="1:31" ht="12" thickBot="1" x14ac:dyDescent="0.25">
      <c r="A69" s="50" t="s">
        <v>7</v>
      </c>
      <c r="C69" s="48" t="str">
        <f>C18</f>
        <v>NO,IE</v>
      </c>
      <c r="D69" s="48" t="str">
        <f t="shared" ref="D69:AE69" si="8">D18</f>
        <v>NO,IE</v>
      </c>
      <c r="E69" s="48" t="str">
        <f t="shared" si="8"/>
        <v>NO,IE</v>
      </c>
      <c r="F69" s="48" t="str">
        <f t="shared" si="8"/>
        <v>NO,IE</v>
      </c>
      <c r="G69" s="48" t="str">
        <f t="shared" si="8"/>
        <v>NO,IE</v>
      </c>
      <c r="H69" s="48" t="str">
        <f t="shared" si="8"/>
        <v>NO,IE</v>
      </c>
      <c r="I69" s="48" t="str">
        <f t="shared" si="8"/>
        <v>NO,IE</v>
      </c>
      <c r="J69" s="48" t="str">
        <f t="shared" si="8"/>
        <v>NO,IE</v>
      </c>
      <c r="K69" s="48" t="str">
        <f t="shared" si="8"/>
        <v>NO,IE</v>
      </c>
      <c r="L69" s="48" t="str">
        <f t="shared" si="8"/>
        <v>NO,IE</v>
      </c>
      <c r="M69" s="48" t="str">
        <f t="shared" si="8"/>
        <v>NO,IE</v>
      </c>
      <c r="N69" s="48" t="str">
        <f t="shared" si="8"/>
        <v>NO,IE</v>
      </c>
      <c r="O69" s="48" t="str">
        <f t="shared" si="8"/>
        <v>NO,IE</v>
      </c>
      <c r="P69" s="48" t="str">
        <f t="shared" si="8"/>
        <v>NO,IE</v>
      </c>
      <c r="Q69" s="48" t="str">
        <f t="shared" si="8"/>
        <v>NO,IE</v>
      </c>
      <c r="R69" s="48" t="str">
        <f t="shared" si="8"/>
        <v>NO,IE</v>
      </c>
      <c r="S69" s="48" t="str">
        <f t="shared" si="8"/>
        <v>NO,IE</v>
      </c>
      <c r="T69" s="48" t="str">
        <f t="shared" si="8"/>
        <v>NO,IE</v>
      </c>
      <c r="U69" s="48" t="str">
        <f t="shared" si="8"/>
        <v>NO,IE</v>
      </c>
      <c r="V69" s="48" t="str">
        <f t="shared" si="8"/>
        <v>NO,IE</v>
      </c>
      <c r="W69" s="48" t="str">
        <f t="shared" si="8"/>
        <v>NO,IE</v>
      </c>
      <c r="X69" s="48" t="str">
        <f t="shared" si="8"/>
        <v>NO,IE</v>
      </c>
      <c r="Y69" s="48" t="str">
        <f t="shared" si="8"/>
        <v>NO,IE</v>
      </c>
      <c r="Z69" s="48" t="str">
        <f t="shared" si="8"/>
        <v>NO,IE</v>
      </c>
      <c r="AA69" s="48" t="str">
        <f t="shared" si="8"/>
        <v>NO,IE</v>
      </c>
      <c r="AB69" s="48" t="str">
        <f t="shared" si="8"/>
        <v>NO,IE</v>
      </c>
      <c r="AC69" s="48" t="str">
        <f t="shared" si="8"/>
        <v>NO,IE</v>
      </c>
      <c r="AD69" s="48" t="str">
        <f t="shared" si="8"/>
        <v>NO,IE</v>
      </c>
      <c r="AE69" s="48" t="str">
        <f t="shared" si="8"/>
        <v>NO,IE</v>
      </c>
    </row>
    <row r="70" spans="1:31" ht="12" thickBot="1" x14ac:dyDescent="0.25">
      <c r="A70" s="34" t="s">
        <v>175</v>
      </c>
      <c r="C70" s="51">
        <f>-SUM(C64:C69)/1000*(44/12)</f>
        <v>-0.33915547959611997</v>
      </c>
      <c r="D70" s="51">
        <f t="shared" ref="D70:AE70" si="9">-SUM(D64:D69)/1000*(44/12)</f>
        <v>-6.1473017916808474E-2</v>
      </c>
      <c r="E70" s="51">
        <f t="shared" si="9"/>
        <v>-0.72205872200985355</v>
      </c>
      <c r="F70" s="51">
        <f t="shared" si="9"/>
        <v>-0.91985613215534823</v>
      </c>
      <c r="G70" s="51">
        <f t="shared" si="9"/>
        <v>-1.021941846466309</v>
      </c>
      <c r="H70" s="51">
        <f t="shared" si="9"/>
        <v>-0.7948896358262757</v>
      </c>
      <c r="I70" s="51">
        <f t="shared" si="9"/>
        <v>-1.0876666857028823</v>
      </c>
      <c r="J70" s="51">
        <f t="shared" si="9"/>
        <v>-0.77988170582882732</v>
      </c>
      <c r="K70" s="51">
        <f t="shared" si="9"/>
        <v>-0.89045515927541863</v>
      </c>
      <c r="L70" s="51">
        <f t="shared" si="9"/>
        <v>-1.0361267242181342</v>
      </c>
      <c r="M70" s="51">
        <f t="shared" si="9"/>
        <v>-1.4929088609508951</v>
      </c>
      <c r="N70" s="51">
        <f t="shared" si="9"/>
        <v>-1.5900334338473887</v>
      </c>
      <c r="O70" s="51">
        <f t="shared" si="9"/>
        <v>-1.1166957377843734</v>
      </c>
      <c r="P70" s="51">
        <f t="shared" si="9"/>
        <v>-1.3190739721694718</v>
      </c>
      <c r="Q70" s="51">
        <f t="shared" si="9"/>
        <v>-1.5483103031846619</v>
      </c>
      <c r="R70" s="51">
        <f t="shared" si="9"/>
        <v>-1.67874436239173</v>
      </c>
      <c r="S70" s="51">
        <f t="shared" si="9"/>
        <v>-1.6857440722869601</v>
      </c>
      <c r="T70" s="51">
        <f t="shared" si="9"/>
        <v>-1.5761004053309651</v>
      </c>
      <c r="U70" s="51">
        <f t="shared" si="9"/>
        <v>-1.4524696258114895</v>
      </c>
      <c r="V70" s="51">
        <f t="shared" si="9"/>
        <v>-1.5619363384689327</v>
      </c>
      <c r="W70" s="51">
        <f t="shared" si="9"/>
        <v>-2.103633929440262</v>
      </c>
      <c r="X70" s="51">
        <f t="shared" si="9"/>
        <v>-1.9666134493099907</v>
      </c>
      <c r="Y70" s="51">
        <f t="shared" si="9"/>
        <v>-1.7879024184764785</v>
      </c>
      <c r="Z70" s="51">
        <f t="shared" si="9"/>
        <v>-1.8296091987546466</v>
      </c>
      <c r="AA70" s="51">
        <f t="shared" si="9"/>
        <v>-1.8749118057752927</v>
      </c>
      <c r="AB70" s="51">
        <f t="shared" si="9"/>
        <v>-1.8107491382012131</v>
      </c>
      <c r="AC70" s="51">
        <f t="shared" si="9"/>
        <v>-1.9483049006841868</v>
      </c>
      <c r="AD70" s="51">
        <f t="shared" si="9"/>
        <v>-2.1769743033678748</v>
      </c>
      <c r="AE70" s="51">
        <f t="shared" si="9"/>
        <v>-2.3012176415654877</v>
      </c>
    </row>
    <row r="71" spans="1:31" x14ac:dyDescent="0.2">
      <c r="A71" s="28" t="s">
        <v>125</v>
      </c>
    </row>
    <row r="72" spans="1:31" x14ac:dyDescent="0.2">
      <c r="A72" s="23" t="s">
        <v>23</v>
      </c>
      <c r="C72" s="32">
        <f>C52</f>
        <v>-8.0192219999999992</v>
      </c>
      <c r="D72" s="32">
        <f t="shared" ref="D72:AE72" si="10">D52</f>
        <v>-7.9026079999999999</v>
      </c>
      <c r="E72" s="32">
        <f t="shared" si="10"/>
        <v>-7.838298</v>
      </c>
      <c r="F72" s="32">
        <f t="shared" si="10"/>
        <v>-7.7932889999999997</v>
      </c>
      <c r="G72" s="32">
        <f t="shared" si="10"/>
        <v>-5.675942</v>
      </c>
      <c r="H72" s="32">
        <f t="shared" si="10"/>
        <v>-5.5748369999999996</v>
      </c>
      <c r="I72" s="32">
        <f t="shared" si="10"/>
        <v>-5.716024</v>
      </c>
      <c r="J72" s="32">
        <f t="shared" si="10"/>
        <v>-13.171550999999999</v>
      </c>
      <c r="K72" s="32">
        <f t="shared" si="10"/>
        <v>-13.322312</v>
      </c>
      <c r="L72" s="32">
        <f t="shared" si="10"/>
        <v>-13.154184000000001</v>
      </c>
      <c r="M72" s="32">
        <f t="shared" si="10"/>
        <v>-22.688222</v>
      </c>
      <c r="N72" s="32">
        <f t="shared" si="10"/>
        <v>-21.945433000000001</v>
      </c>
      <c r="O72" s="32">
        <f t="shared" si="10"/>
        <v>-7.1373069999999998</v>
      </c>
      <c r="P72" s="32">
        <f t="shared" si="10"/>
        <v>-31.057853999999999</v>
      </c>
      <c r="Q72" s="32">
        <f t="shared" si="10"/>
        <v>-10.108620999999999</v>
      </c>
      <c r="R72" s="32">
        <f t="shared" si="10"/>
        <v>-55.696219999999997</v>
      </c>
      <c r="S72" s="32">
        <f t="shared" si="10"/>
        <v>-7.6371820000000001</v>
      </c>
      <c r="T72" s="32">
        <f t="shared" si="10"/>
        <v>-6.9248159999999999</v>
      </c>
      <c r="U72" s="32">
        <f t="shared" si="10"/>
        <v>18.238942999999999</v>
      </c>
      <c r="V72" s="32">
        <f t="shared" si="10"/>
        <v>17.656327999999998</v>
      </c>
      <c r="W72" s="32">
        <f t="shared" si="10"/>
        <v>5.5053729999999996</v>
      </c>
      <c r="X72" s="32">
        <f t="shared" si="10"/>
        <v>5.5918289999999997</v>
      </c>
      <c r="Y72" s="32">
        <f t="shared" si="10"/>
        <v>-19.928737000000002</v>
      </c>
      <c r="Z72" s="32">
        <f t="shared" si="10"/>
        <v>-25.304576999999998</v>
      </c>
      <c r="AA72" s="32">
        <f t="shared" si="10"/>
        <v>-17.793617999999999</v>
      </c>
      <c r="AB72" s="32">
        <f t="shared" si="10"/>
        <v>-17.519143</v>
      </c>
      <c r="AC72" s="32">
        <f t="shared" si="10"/>
        <v>-17.220808999999999</v>
      </c>
      <c r="AD72" s="32">
        <f t="shared" si="10"/>
        <v>-17.009367999999998</v>
      </c>
      <c r="AE72" s="32">
        <f t="shared" si="10"/>
        <v>-16.69678</v>
      </c>
    </row>
    <row r="73" spans="1:31" x14ac:dyDescent="0.2">
      <c r="A73" s="23" t="s">
        <v>27</v>
      </c>
      <c r="C73" s="32" t="str">
        <f>C25</f>
        <v>NA</v>
      </c>
      <c r="D73" s="32" t="str">
        <f t="shared" ref="D73:AE73" si="11">D25</f>
        <v>NA</v>
      </c>
      <c r="E73" s="32" t="str">
        <f t="shared" si="11"/>
        <v>NA</v>
      </c>
      <c r="F73" s="32" t="str">
        <f t="shared" si="11"/>
        <v>NA</v>
      </c>
      <c r="G73" s="32" t="str">
        <f t="shared" si="11"/>
        <v>NA</v>
      </c>
      <c r="H73" s="32" t="str">
        <f t="shared" si="11"/>
        <v>NA</v>
      </c>
      <c r="I73" s="32" t="str">
        <f t="shared" si="11"/>
        <v>NA</v>
      </c>
      <c r="J73" s="32" t="str">
        <f t="shared" si="11"/>
        <v>NA</v>
      </c>
      <c r="K73" s="32" t="str">
        <f t="shared" si="11"/>
        <v>NA</v>
      </c>
      <c r="L73" s="32" t="str">
        <f t="shared" si="11"/>
        <v>NA</v>
      </c>
      <c r="M73" s="32" t="str">
        <f t="shared" si="11"/>
        <v>NA</v>
      </c>
      <c r="N73" s="32" t="str">
        <f t="shared" si="11"/>
        <v>NA</v>
      </c>
      <c r="O73" s="32" t="str">
        <f t="shared" si="11"/>
        <v>NA</v>
      </c>
      <c r="P73" s="32" t="str">
        <f t="shared" si="11"/>
        <v>NA</v>
      </c>
      <c r="Q73" s="32" t="str">
        <f t="shared" si="11"/>
        <v>NA</v>
      </c>
      <c r="R73" s="32" t="str">
        <f t="shared" si="11"/>
        <v>NA</v>
      </c>
      <c r="S73" s="32" t="str">
        <f t="shared" si="11"/>
        <v>NA</v>
      </c>
      <c r="T73" s="32" t="str">
        <f t="shared" si="11"/>
        <v>NA</v>
      </c>
      <c r="U73" s="32" t="str">
        <f t="shared" si="11"/>
        <v>NA</v>
      </c>
      <c r="V73" s="32" t="str">
        <f t="shared" si="11"/>
        <v>NA</v>
      </c>
      <c r="W73" s="32" t="str">
        <f t="shared" si="11"/>
        <v>NA</v>
      </c>
      <c r="X73" s="32" t="str">
        <f t="shared" si="11"/>
        <v>NA</v>
      </c>
      <c r="Y73" s="32" t="str">
        <f t="shared" si="11"/>
        <v>NA</v>
      </c>
      <c r="Z73" s="32" t="str">
        <f t="shared" si="11"/>
        <v>NA</v>
      </c>
      <c r="AA73" s="32" t="str">
        <f t="shared" si="11"/>
        <v>NA</v>
      </c>
      <c r="AB73" s="32" t="str">
        <f t="shared" si="11"/>
        <v>NA</v>
      </c>
      <c r="AC73" s="32" t="str">
        <f t="shared" si="11"/>
        <v>NA</v>
      </c>
      <c r="AD73" s="32" t="str">
        <f t="shared" si="11"/>
        <v>NA</v>
      </c>
      <c r="AE73" s="32" t="str">
        <f t="shared" si="11"/>
        <v>NA</v>
      </c>
    </row>
    <row r="74" spans="1:31" x14ac:dyDescent="0.2">
      <c r="A74" s="23" t="s">
        <v>8</v>
      </c>
      <c r="C74" s="32" t="str">
        <f>C21</f>
        <v>NO</v>
      </c>
      <c r="D74" s="32" t="str">
        <f t="shared" ref="D74:AE74" si="12">D21</f>
        <v>NO</v>
      </c>
      <c r="E74" s="32" t="str">
        <f t="shared" si="12"/>
        <v>NO</v>
      </c>
      <c r="F74" s="32" t="str">
        <f t="shared" si="12"/>
        <v>NO</v>
      </c>
      <c r="G74" s="32" t="str">
        <f t="shared" si="12"/>
        <v>NO</v>
      </c>
      <c r="H74" s="32" t="str">
        <f t="shared" si="12"/>
        <v>NO</v>
      </c>
      <c r="I74" s="32" t="str">
        <f t="shared" si="12"/>
        <v>NO</v>
      </c>
      <c r="J74" s="32" t="str">
        <f t="shared" si="12"/>
        <v>NO</v>
      </c>
      <c r="K74" s="32" t="str">
        <f t="shared" si="12"/>
        <v>NO</v>
      </c>
      <c r="L74" s="32" t="str">
        <f t="shared" si="12"/>
        <v>NO</v>
      </c>
      <c r="M74" s="32" t="str">
        <f t="shared" si="12"/>
        <v>NO</v>
      </c>
      <c r="N74" s="32" t="str">
        <f t="shared" si="12"/>
        <v>NO</v>
      </c>
      <c r="O74" s="32" t="str">
        <f t="shared" si="12"/>
        <v>NO</v>
      </c>
      <c r="P74" s="32" t="str">
        <f t="shared" si="12"/>
        <v>NO</v>
      </c>
      <c r="Q74" s="32" t="str">
        <f t="shared" si="12"/>
        <v>NO</v>
      </c>
      <c r="R74" s="32" t="str">
        <f t="shared" si="12"/>
        <v>NO</v>
      </c>
      <c r="S74" s="32" t="str">
        <f t="shared" si="12"/>
        <v>NO</v>
      </c>
      <c r="T74" s="32" t="str">
        <f t="shared" si="12"/>
        <v>NO</v>
      </c>
      <c r="U74" s="32" t="str">
        <f t="shared" si="12"/>
        <v>NO</v>
      </c>
      <c r="V74" s="32" t="str">
        <f t="shared" si="12"/>
        <v>NO</v>
      </c>
      <c r="W74" s="32" t="str">
        <f t="shared" si="12"/>
        <v>NO</v>
      </c>
      <c r="X74" s="32" t="str">
        <f t="shared" si="12"/>
        <v>NO</v>
      </c>
      <c r="Y74" s="32" t="str">
        <f t="shared" si="12"/>
        <v>NO</v>
      </c>
      <c r="Z74" s="32" t="str">
        <f t="shared" si="12"/>
        <v>NO</v>
      </c>
      <c r="AA74" s="32" t="str">
        <f t="shared" si="12"/>
        <v>NO</v>
      </c>
      <c r="AB74" s="32" t="str">
        <f t="shared" si="12"/>
        <v>NO</v>
      </c>
      <c r="AC74" s="32" t="str">
        <f t="shared" si="12"/>
        <v>NO</v>
      </c>
      <c r="AD74" s="32" t="str">
        <f t="shared" si="12"/>
        <v>NO</v>
      </c>
      <c r="AE74" s="32" t="str">
        <f t="shared" si="12"/>
        <v>NO</v>
      </c>
    </row>
    <row r="75" spans="1:31" x14ac:dyDescent="0.2">
      <c r="A75" s="23" t="s">
        <v>26</v>
      </c>
      <c r="C75" s="32" t="str">
        <f>C36</f>
        <v>NA</v>
      </c>
      <c r="D75" s="32" t="str">
        <f t="shared" ref="D75:AE75" si="13">D36</f>
        <v>NA</v>
      </c>
      <c r="E75" s="32" t="str">
        <f t="shared" si="13"/>
        <v>NA</v>
      </c>
      <c r="F75" s="32" t="str">
        <f t="shared" si="13"/>
        <v>NA</v>
      </c>
      <c r="G75" s="32" t="str">
        <f t="shared" si="13"/>
        <v>NA</v>
      </c>
      <c r="H75" s="32" t="str">
        <f t="shared" si="13"/>
        <v>NA</v>
      </c>
      <c r="I75" s="32" t="str">
        <f t="shared" si="13"/>
        <v>NA</v>
      </c>
      <c r="J75" s="32" t="str">
        <f t="shared" si="13"/>
        <v>NA</v>
      </c>
      <c r="K75" s="32" t="str">
        <f t="shared" si="13"/>
        <v>NA</v>
      </c>
      <c r="L75" s="32" t="str">
        <f t="shared" si="13"/>
        <v>NA</v>
      </c>
      <c r="M75" s="32" t="str">
        <f t="shared" si="13"/>
        <v>NA</v>
      </c>
      <c r="N75" s="32" t="str">
        <f t="shared" si="13"/>
        <v>NA</v>
      </c>
      <c r="O75" s="32" t="str">
        <f t="shared" si="13"/>
        <v>NA</v>
      </c>
      <c r="P75" s="32" t="str">
        <f t="shared" si="13"/>
        <v>NA</v>
      </c>
      <c r="Q75" s="32" t="str">
        <f t="shared" si="13"/>
        <v>NA</v>
      </c>
      <c r="R75" s="32" t="str">
        <f t="shared" si="13"/>
        <v>NA</v>
      </c>
      <c r="S75" s="32" t="str">
        <f t="shared" si="13"/>
        <v>NA</v>
      </c>
      <c r="T75" s="32" t="str">
        <f t="shared" si="13"/>
        <v>NA</v>
      </c>
      <c r="U75" s="32" t="str">
        <f t="shared" si="13"/>
        <v>NA</v>
      </c>
      <c r="V75" s="32" t="str">
        <f t="shared" si="13"/>
        <v>NA</v>
      </c>
      <c r="W75" s="32" t="str">
        <f t="shared" si="13"/>
        <v>NA</v>
      </c>
      <c r="X75" s="32" t="str">
        <f t="shared" si="13"/>
        <v>NA</v>
      </c>
      <c r="Y75" s="32" t="str">
        <f t="shared" si="13"/>
        <v>NA</v>
      </c>
      <c r="Z75" s="32" t="str">
        <f t="shared" si="13"/>
        <v>NA</v>
      </c>
      <c r="AA75" s="32" t="str">
        <f t="shared" si="13"/>
        <v>NA</v>
      </c>
      <c r="AB75" s="32" t="str">
        <f t="shared" si="13"/>
        <v>NA</v>
      </c>
      <c r="AC75" s="32" t="str">
        <f t="shared" si="13"/>
        <v>NA</v>
      </c>
      <c r="AD75" s="32" t="str">
        <f t="shared" si="13"/>
        <v>NA</v>
      </c>
      <c r="AE75" s="32" t="str">
        <f t="shared" si="13"/>
        <v>NA</v>
      </c>
    </row>
    <row r="76" spans="1:31" ht="12" thickBot="1" x14ac:dyDescent="0.25">
      <c r="A76" s="23" t="s">
        <v>15</v>
      </c>
      <c r="C76" s="20" t="str">
        <f>C38</f>
        <v>NA</v>
      </c>
      <c r="D76" s="20" t="str">
        <f t="shared" ref="D76:AE76" si="14">D38</f>
        <v>NA</v>
      </c>
      <c r="E76" s="20" t="str">
        <f t="shared" si="14"/>
        <v>NA</v>
      </c>
      <c r="F76" s="20" t="str">
        <f t="shared" si="14"/>
        <v>NA</v>
      </c>
      <c r="G76" s="20" t="str">
        <f t="shared" si="14"/>
        <v>NA</v>
      </c>
      <c r="H76" s="20" t="str">
        <f t="shared" si="14"/>
        <v>NA</v>
      </c>
      <c r="I76" s="20" t="str">
        <f t="shared" si="14"/>
        <v>NA</v>
      </c>
      <c r="J76" s="20" t="str">
        <f t="shared" si="14"/>
        <v>NA</v>
      </c>
      <c r="K76" s="20" t="str">
        <f t="shared" si="14"/>
        <v>NA</v>
      </c>
      <c r="L76" s="20" t="str">
        <f t="shared" si="14"/>
        <v>NA</v>
      </c>
      <c r="M76" s="20" t="str">
        <f t="shared" si="14"/>
        <v>NA</v>
      </c>
      <c r="N76" s="20" t="str">
        <f t="shared" si="14"/>
        <v>NA</v>
      </c>
      <c r="O76" s="20" t="str">
        <f t="shared" si="14"/>
        <v>NA</v>
      </c>
      <c r="P76" s="20" t="str">
        <f t="shared" si="14"/>
        <v>NA</v>
      </c>
      <c r="Q76" s="20" t="str">
        <f t="shared" si="14"/>
        <v>NA</v>
      </c>
      <c r="R76" s="20" t="str">
        <f t="shared" si="14"/>
        <v>NA</v>
      </c>
      <c r="S76" s="20" t="str">
        <f t="shared" si="14"/>
        <v>NA</v>
      </c>
      <c r="T76" s="20" t="str">
        <f t="shared" si="14"/>
        <v>NA</v>
      </c>
      <c r="U76" s="20" t="str">
        <f t="shared" si="14"/>
        <v>NA</v>
      </c>
      <c r="V76" s="20" t="str">
        <f t="shared" si="14"/>
        <v>NA</v>
      </c>
      <c r="W76" s="20" t="str">
        <f t="shared" si="14"/>
        <v>NA</v>
      </c>
      <c r="X76" s="20" t="str">
        <f t="shared" si="14"/>
        <v>NA</v>
      </c>
      <c r="Y76" s="20" t="str">
        <f t="shared" si="14"/>
        <v>NA</v>
      </c>
      <c r="Z76" s="20" t="str">
        <f t="shared" si="14"/>
        <v>NA</v>
      </c>
      <c r="AA76" s="20" t="str">
        <f t="shared" si="14"/>
        <v>NA</v>
      </c>
      <c r="AB76" s="20" t="str">
        <f t="shared" si="14"/>
        <v>NA</v>
      </c>
      <c r="AC76" s="20" t="str">
        <f t="shared" si="14"/>
        <v>NA</v>
      </c>
      <c r="AD76" s="20" t="str">
        <f t="shared" si="14"/>
        <v>NA</v>
      </c>
      <c r="AE76" s="20" t="str">
        <f t="shared" si="14"/>
        <v>NA</v>
      </c>
    </row>
    <row r="77" spans="1:31" ht="12" thickBot="1" x14ac:dyDescent="0.25">
      <c r="A77" s="38" t="s">
        <v>175</v>
      </c>
      <c r="C77" s="39">
        <f t="shared" ref="C77:AE77" si="15">-SUM(C72:C76)/1000*(44/12)</f>
        <v>2.9403813999999997E-2</v>
      </c>
      <c r="D77" s="39">
        <f t="shared" si="15"/>
        <v>2.8976229333333332E-2</v>
      </c>
      <c r="E77" s="39">
        <f t="shared" si="15"/>
        <v>2.8740425999999999E-2</v>
      </c>
      <c r="F77" s="39">
        <f t="shared" si="15"/>
        <v>2.8575393000000001E-2</v>
      </c>
      <c r="G77" s="39">
        <f t="shared" si="15"/>
        <v>2.0811787333333331E-2</v>
      </c>
      <c r="H77" s="39">
        <f t="shared" si="15"/>
        <v>2.0441068999999999E-2</v>
      </c>
      <c r="I77" s="39">
        <f t="shared" si="15"/>
        <v>2.0958754666666666E-2</v>
      </c>
      <c r="J77" s="39">
        <f t="shared" si="15"/>
        <v>4.829568699999999E-2</v>
      </c>
      <c r="K77" s="39">
        <f t="shared" si="15"/>
        <v>4.8848477333333327E-2</v>
      </c>
      <c r="L77" s="39">
        <f t="shared" si="15"/>
        <v>4.8232008E-2</v>
      </c>
      <c r="M77" s="39">
        <f t="shared" si="15"/>
        <v>8.3190147333333339E-2</v>
      </c>
      <c r="N77" s="39">
        <f t="shared" si="15"/>
        <v>8.0466587666666659E-2</v>
      </c>
      <c r="O77" s="39">
        <f t="shared" si="15"/>
        <v>2.6170125666666665E-2</v>
      </c>
      <c r="P77" s="39">
        <f t="shared" si="15"/>
        <v>0.11387879799999999</v>
      </c>
      <c r="Q77" s="39">
        <f t="shared" si="15"/>
        <v>3.7064943666666662E-2</v>
      </c>
      <c r="R77" s="39">
        <f t="shared" si="15"/>
        <v>0.20421947333333332</v>
      </c>
      <c r="S77" s="39">
        <f t="shared" si="15"/>
        <v>2.8003000666666666E-2</v>
      </c>
      <c r="T77" s="39">
        <f t="shared" si="15"/>
        <v>2.5390991999999998E-2</v>
      </c>
      <c r="U77" s="39">
        <f t="shared" si="15"/>
        <v>-6.6876124333333328E-2</v>
      </c>
      <c r="V77" s="39">
        <f t="shared" si="15"/>
        <v>-6.4739869333333325E-2</v>
      </c>
      <c r="W77" s="39">
        <f t="shared" si="15"/>
        <v>-2.0186367666666667E-2</v>
      </c>
      <c r="X77" s="39">
        <f t="shared" si="15"/>
        <v>-2.0503372999999998E-2</v>
      </c>
      <c r="Y77" s="39">
        <f t="shared" si="15"/>
        <v>7.3072035666666674E-2</v>
      </c>
      <c r="Z77" s="39">
        <f t="shared" si="15"/>
        <v>9.278344899999999E-2</v>
      </c>
      <c r="AA77" s="39">
        <f t="shared" si="15"/>
        <v>6.524326599999998E-2</v>
      </c>
      <c r="AB77" s="39">
        <f t="shared" si="15"/>
        <v>6.4236857666666661E-2</v>
      </c>
      <c r="AC77" s="39">
        <f t="shared" si="15"/>
        <v>6.3142966333333328E-2</v>
      </c>
      <c r="AD77" s="39">
        <f t="shared" si="15"/>
        <v>6.2367682666666653E-2</v>
      </c>
      <c r="AE77" s="39">
        <f t="shared" si="15"/>
        <v>6.1221526666666672E-2</v>
      </c>
    </row>
    <row r="78" spans="1:31" x14ac:dyDescent="0.2">
      <c r="A78" s="29" t="s">
        <v>126</v>
      </c>
    </row>
    <row r="79" spans="1:31" x14ac:dyDescent="0.2">
      <c r="A79" s="24" t="s">
        <v>22</v>
      </c>
      <c r="C79" s="18" t="str">
        <f>C51</f>
        <v>NE</v>
      </c>
      <c r="D79" s="18" t="str">
        <f t="shared" ref="D79:AE79" si="16">D51</f>
        <v>NE</v>
      </c>
      <c r="E79" s="18" t="str">
        <f t="shared" si="16"/>
        <v>NE</v>
      </c>
      <c r="F79" s="18" t="str">
        <f t="shared" si="16"/>
        <v>NE</v>
      </c>
      <c r="G79" s="18" t="str">
        <f t="shared" si="16"/>
        <v>NE</v>
      </c>
      <c r="H79" s="18" t="str">
        <f t="shared" si="16"/>
        <v>NE</v>
      </c>
      <c r="I79" s="18" t="str">
        <f t="shared" si="16"/>
        <v>NE</v>
      </c>
      <c r="J79" s="18" t="str">
        <f t="shared" si="16"/>
        <v>NE</v>
      </c>
      <c r="K79" s="18" t="str">
        <f t="shared" si="16"/>
        <v>NE</v>
      </c>
      <c r="L79" s="18" t="str">
        <f t="shared" si="16"/>
        <v>NE</v>
      </c>
      <c r="M79" s="18" t="str">
        <f t="shared" si="16"/>
        <v>NE</v>
      </c>
      <c r="N79" s="18" t="str">
        <f t="shared" si="16"/>
        <v>NE</v>
      </c>
      <c r="O79" s="18" t="str">
        <f t="shared" si="16"/>
        <v>NE</v>
      </c>
      <c r="P79" s="18" t="str">
        <f t="shared" si="16"/>
        <v>NE</v>
      </c>
      <c r="Q79" s="18" t="str">
        <f t="shared" si="16"/>
        <v>NE</v>
      </c>
      <c r="R79" s="18" t="str">
        <f t="shared" si="16"/>
        <v>NE</v>
      </c>
      <c r="S79" s="18" t="str">
        <f t="shared" si="16"/>
        <v>NE</v>
      </c>
      <c r="T79" s="18" t="str">
        <f t="shared" si="16"/>
        <v>NE</v>
      </c>
      <c r="U79" s="18" t="str">
        <f t="shared" si="16"/>
        <v>NE</v>
      </c>
      <c r="V79" s="18" t="str">
        <f t="shared" si="16"/>
        <v>NE</v>
      </c>
      <c r="W79" s="18" t="str">
        <f t="shared" si="16"/>
        <v>NE</v>
      </c>
      <c r="X79" s="18" t="str">
        <f t="shared" si="16"/>
        <v>NE</v>
      </c>
      <c r="Y79" s="18" t="str">
        <f t="shared" si="16"/>
        <v>NE</v>
      </c>
      <c r="Z79" s="18" t="str">
        <f t="shared" si="16"/>
        <v>NE</v>
      </c>
      <c r="AA79" s="18" t="str">
        <f t="shared" si="16"/>
        <v>NE</v>
      </c>
      <c r="AB79" s="18" t="str">
        <f t="shared" si="16"/>
        <v>NE</v>
      </c>
      <c r="AC79" s="18" t="str">
        <f t="shared" si="16"/>
        <v>NE</v>
      </c>
      <c r="AD79" s="18" t="str">
        <f t="shared" si="16"/>
        <v>NE</v>
      </c>
      <c r="AE79" s="18" t="str">
        <f t="shared" si="16"/>
        <v>NE</v>
      </c>
    </row>
    <row r="80" spans="1:31" x14ac:dyDescent="0.2">
      <c r="A80" s="24" t="s">
        <v>18</v>
      </c>
      <c r="C80" s="33" t="str">
        <f>C46</f>
        <v>NO</v>
      </c>
      <c r="D80" s="33" t="str">
        <f t="shared" ref="D80:AE80" si="17">D46</f>
        <v>NO</v>
      </c>
      <c r="E80" s="33" t="str">
        <f t="shared" si="17"/>
        <v>NO</v>
      </c>
      <c r="F80" s="33" t="str">
        <f t="shared" si="17"/>
        <v>NO</v>
      </c>
      <c r="G80" s="33" t="str">
        <f t="shared" si="17"/>
        <v>NO</v>
      </c>
      <c r="H80" s="33" t="str">
        <f t="shared" si="17"/>
        <v>NO</v>
      </c>
      <c r="I80" s="33" t="str">
        <f t="shared" si="17"/>
        <v>NO</v>
      </c>
      <c r="J80" s="33" t="str">
        <f t="shared" si="17"/>
        <v>NO</v>
      </c>
      <c r="K80" s="33" t="str">
        <f t="shared" si="17"/>
        <v>NO</v>
      </c>
      <c r="L80" s="33" t="str">
        <f t="shared" si="17"/>
        <v>NO</v>
      </c>
      <c r="M80" s="33" t="str">
        <f t="shared" si="17"/>
        <v>NO</v>
      </c>
      <c r="N80" s="33" t="str">
        <f t="shared" si="17"/>
        <v>NO</v>
      </c>
      <c r="O80" s="33" t="str">
        <f t="shared" si="17"/>
        <v>NO</v>
      </c>
      <c r="P80" s="33" t="str">
        <f t="shared" si="17"/>
        <v>NO</v>
      </c>
      <c r="Q80" s="33" t="str">
        <f t="shared" si="17"/>
        <v>NO</v>
      </c>
      <c r="R80" s="33" t="str">
        <f t="shared" si="17"/>
        <v>NO</v>
      </c>
      <c r="S80" s="33" t="str">
        <f t="shared" si="17"/>
        <v>NO</v>
      </c>
      <c r="T80" s="33" t="str">
        <f t="shared" si="17"/>
        <v>NO</v>
      </c>
      <c r="U80" s="33">
        <f t="shared" si="17"/>
        <v>25.849909090909101</v>
      </c>
      <c r="V80" s="33">
        <f t="shared" si="17"/>
        <v>36.816000000000003</v>
      </c>
      <c r="W80" s="33">
        <f t="shared" si="17"/>
        <v>51.3364090909091</v>
      </c>
      <c r="X80" s="33">
        <f t="shared" si="17"/>
        <v>67.689818181818197</v>
      </c>
      <c r="Y80" s="33">
        <f t="shared" si="17"/>
        <v>73.750879090909095</v>
      </c>
      <c r="Z80" s="33">
        <f t="shared" si="17"/>
        <v>87.614262272727302</v>
      </c>
      <c r="AA80" s="33">
        <f t="shared" si="17"/>
        <v>90.010510909090897</v>
      </c>
      <c r="AB80" s="33">
        <f t="shared" si="17"/>
        <v>100.64941309090899</v>
      </c>
      <c r="AC80" s="33">
        <f t="shared" si="17"/>
        <v>110.512013890909</v>
      </c>
      <c r="AD80" s="33">
        <f t="shared" si="17"/>
        <v>119.076453032727</v>
      </c>
      <c r="AE80" s="33">
        <f t="shared" si="17"/>
        <v>102.29165873018199</v>
      </c>
    </row>
    <row r="81" spans="1:31" x14ac:dyDescent="0.2">
      <c r="A81" s="24" t="s">
        <v>14</v>
      </c>
      <c r="C81" s="33">
        <f>C33</f>
        <v>-33.31423286492614</v>
      </c>
      <c r="D81" s="33">
        <f t="shared" ref="D81:AE81" si="18">D33</f>
        <v>34.033493567876782</v>
      </c>
      <c r="E81" s="33">
        <f t="shared" si="18"/>
        <v>114.18721942082226</v>
      </c>
      <c r="F81" s="33">
        <f t="shared" si="18"/>
        <v>174.20860073275605</v>
      </c>
      <c r="G81" s="33">
        <f t="shared" si="18"/>
        <v>232.94438154134926</v>
      </c>
      <c r="H81" s="33">
        <f t="shared" si="18"/>
        <v>274.73462133696768</v>
      </c>
      <c r="I81" s="33">
        <f t="shared" si="18"/>
        <v>292.7555521247138</v>
      </c>
      <c r="J81" s="33">
        <f t="shared" si="18"/>
        <v>340.73422470606954</v>
      </c>
      <c r="K81" s="33">
        <f t="shared" si="18"/>
        <v>347.49659400370041</v>
      </c>
      <c r="L81" s="33">
        <f t="shared" si="18"/>
        <v>331.40784399029201</v>
      </c>
      <c r="M81" s="33">
        <f t="shared" si="18"/>
        <v>341.74997401383962</v>
      </c>
      <c r="N81" s="33">
        <f t="shared" si="18"/>
        <v>396.49642102978862</v>
      </c>
      <c r="O81" s="33">
        <f t="shared" si="18"/>
        <v>411.15182970248668</v>
      </c>
      <c r="P81" s="33">
        <f t="shared" si="18"/>
        <v>406.8676997401721</v>
      </c>
      <c r="Q81" s="33">
        <f t="shared" si="18"/>
        <v>429.48250285327344</v>
      </c>
      <c r="R81" s="33">
        <f t="shared" si="18"/>
        <v>445.10635509612621</v>
      </c>
      <c r="S81" s="33">
        <f t="shared" si="18"/>
        <v>446.01773005352698</v>
      </c>
      <c r="T81" s="33">
        <f t="shared" si="18"/>
        <v>432.63428260107588</v>
      </c>
      <c r="U81" s="33">
        <f t="shared" si="18"/>
        <v>376.56318269336714</v>
      </c>
      <c r="V81" s="33">
        <f t="shared" si="18"/>
        <v>450.33367526905232</v>
      </c>
      <c r="W81" s="33">
        <f t="shared" si="18"/>
        <v>512.92022869788559</v>
      </c>
      <c r="X81" s="33">
        <f t="shared" si="18"/>
        <v>391.70355237577348</v>
      </c>
      <c r="Y81" s="33">
        <f t="shared" si="18"/>
        <v>271.0106258623606</v>
      </c>
      <c r="Z81" s="33">
        <f t="shared" si="18"/>
        <v>205.82037467752599</v>
      </c>
      <c r="AA81" s="33">
        <f t="shared" si="18"/>
        <v>326.72714801630002</v>
      </c>
      <c r="AB81" s="33">
        <f t="shared" si="18"/>
        <v>227.43230097005522</v>
      </c>
      <c r="AC81" s="33">
        <f t="shared" si="18"/>
        <v>241.57580177140153</v>
      </c>
      <c r="AD81" s="33">
        <f t="shared" si="18"/>
        <v>133.50920757090898</v>
      </c>
      <c r="AE81" s="33">
        <f t="shared" si="18"/>
        <v>127.08163206303169</v>
      </c>
    </row>
    <row r="82" spans="1:31" x14ac:dyDescent="0.2">
      <c r="A82" s="24" t="s">
        <v>11</v>
      </c>
      <c r="C82" s="33" t="str">
        <f>C29</f>
        <v>NO</v>
      </c>
      <c r="D82" s="33" t="str">
        <f t="shared" ref="D82:AE82" si="19">D29</f>
        <v>NO</v>
      </c>
      <c r="E82" s="33" t="str">
        <f t="shared" si="19"/>
        <v>NO</v>
      </c>
      <c r="F82" s="33" t="str">
        <f t="shared" si="19"/>
        <v>NO</v>
      </c>
      <c r="G82" s="33" t="str">
        <f t="shared" si="19"/>
        <v>NO</v>
      </c>
      <c r="H82" s="33" t="str">
        <f t="shared" si="19"/>
        <v>NO</v>
      </c>
      <c r="I82" s="33" t="str">
        <f t="shared" si="19"/>
        <v>NO</v>
      </c>
      <c r="J82" s="33" t="str">
        <f t="shared" si="19"/>
        <v>NO</v>
      </c>
      <c r="K82" s="33" t="str">
        <f t="shared" si="19"/>
        <v>NO</v>
      </c>
      <c r="L82" s="33" t="str">
        <f t="shared" si="19"/>
        <v>NO</v>
      </c>
      <c r="M82" s="33" t="str">
        <f t="shared" si="19"/>
        <v>NO</v>
      </c>
      <c r="N82" s="33" t="str">
        <f t="shared" si="19"/>
        <v>NO</v>
      </c>
      <c r="O82" s="33" t="str">
        <f t="shared" si="19"/>
        <v>NO</v>
      </c>
      <c r="P82" s="33" t="str">
        <f t="shared" si="19"/>
        <v>NO</v>
      </c>
      <c r="Q82" s="33" t="str">
        <f t="shared" si="19"/>
        <v>NO</v>
      </c>
      <c r="R82" s="33" t="str">
        <f t="shared" si="19"/>
        <v>NO</v>
      </c>
      <c r="S82" s="33" t="str">
        <f t="shared" si="19"/>
        <v>NO</v>
      </c>
      <c r="T82" s="33" t="str">
        <f t="shared" si="19"/>
        <v>NO</v>
      </c>
      <c r="U82" s="33" t="str">
        <f t="shared" si="19"/>
        <v>NO</v>
      </c>
      <c r="V82" s="33" t="str">
        <f t="shared" si="19"/>
        <v>NO</v>
      </c>
      <c r="W82" s="33" t="str">
        <f t="shared" si="19"/>
        <v>NO</v>
      </c>
      <c r="X82" s="33" t="str">
        <f t="shared" si="19"/>
        <v>NO</v>
      </c>
      <c r="Y82" s="33" t="str">
        <f t="shared" si="19"/>
        <v>NO</v>
      </c>
      <c r="Z82" s="33" t="str">
        <f t="shared" si="19"/>
        <v>NO</v>
      </c>
      <c r="AA82" s="33" t="str">
        <f t="shared" si="19"/>
        <v>NO</v>
      </c>
      <c r="AB82" s="33" t="str">
        <f t="shared" si="19"/>
        <v>NO</v>
      </c>
      <c r="AC82" s="33" t="str">
        <f t="shared" si="19"/>
        <v>NO</v>
      </c>
      <c r="AD82" s="33" t="str">
        <f t="shared" si="19"/>
        <v>NO</v>
      </c>
      <c r="AE82" s="33" t="str">
        <f t="shared" si="19"/>
        <v>NO</v>
      </c>
    </row>
    <row r="83" spans="1:31" x14ac:dyDescent="0.2">
      <c r="A83" s="24" t="s">
        <v>28</v>
      </c>
      <c r="C83" s="33">
        <f>C40</f>
        <v>0.467001</v>
      </c>
      <c r="D83" s="33">
        <f t="shared" ref="D83:AE83" si="20">D40</f>
        <v>0.300091</v>
      </c>
      <c r="E83" s="33">
        <f t="shared" si="20"/>
        <v>0.31453999999999999</v>
      </c>
      <c r="F83" s="33">
        <f t="shared" si="20"/>
        <v>0.33431899999999998</v>
      </c>
      <c r="G83" s="33">
        <f t="shared" si="20"/>
        <v>0.31097799999999998</v>
      </c>
      <c r="H83" s="33">
        <f t="shared" si="20"/>
        <v>0.32561200000000001</v>
      </c>
      <c r="I83" s="33">
        <f t="shared" si="20"/>
        <v>0.33413399999999999</v>
      </c>
      <c r="J83" s="33">
        <f t="shared" si="20"/>
        <v>0.33228099999999999</v>
      </c>
      <c r="K83" s="33">
        <f t="shared" si="20"/>
        <v>0.346916</v>
      </c>
      <c r="L83" s="33">
        <f t="shared" si="20"/>
        <v>0.36155100000000001</v>
      </c>
      <c r="M83" s="33">
        <f t="shared" si="20"/>
        <v>0.21612999999999999</v>
      </c>
      <c r="N83" s="33">
        <f t="shared" si="20"/>
        <v>0.21612999999999999</v>
      </c>
      <c r="O83" s="33">
        <f t="shared" si="20"/>
        <v>0.21612999999999999</v>
      </c>
      <c r="P83" s="33">
        <f t="shared" si="20"/>
        <v>0.20723800000000001</v>
      </c>
      <c r="Q83" s="33">
        <f t="shared" si="20"/>
        <v>0.19778999999999999</v>
      </c>
      <c r="R83" s="33">
        <f t="shared" si="20"/>
        <v>0.18760099999999999</v>
      </c>
      <c r="S83" s="33">
        <f t="shared" si="20"/>
        <v>0.17759800000000001</v>
      </c>
      <c r="T83" s="33">
        <f t="shared" si="20"/>
        <v>0.16703799999999999</v>
      </c>
      <c r="U83" s="33">
        <f t="shared" si="20"/>
        <v>0.15592300000000001</v>
      </c>
      <c r="V83" s="33">
        <f t="shared" si="20"/>
        <v>0.144623</v>
      </c>
      <c r="W83" s="33">
        <f t="shared" si="20"/>
        <v>0.145977</v>
      </c>
      <c r="X83" s="33">
        <f t="shared" si="20"/>
        <v>0.13152800000000001</v>
      </c>
      <c r="Y83" s="33">
        <f t="shared" si="20"/>
        <v>0.117078</v>
      </c>
      <c r="Z83" s="33">
        <f t="shared" si="20"/>
        <v>0.10244300000000001</v>
      </c>
      <c r="AA83" s="33">
        <f t="shared" si="20"/>
        <v>8.7808999999999998E-2</v>
      </c>
      <c r="AB83" s="33">
        <f t="shared" si="20"/>
        <v>7.3174000000000003E-2</v>
      </c>
      <c r="AC83" s="33">
        <f t="shared" si="20"/>
        <v>5.8539000000000001E-2</v>
      </c>
      <c r="AD83" s="33">
        <f t="shared" si="20"/>
        <v>4.3903999999999999E-2</v>
      </c>
      <c r="AE83" s="33">
        <f t="shared" si="20"/>
        <v>2.9270000000000001E-2</v>
      </c>
    </row>
    <row r="84" spans="1:31" x14ac:dyDescent="0.2">
      <c r="A84" s="24" t="s">
        <v>5</v>
      </c>
      <c r="C84" s="18" t="str">
        <f>C16</f>
        <v>NO</v>
      </c>
      <c r="D84" s="18" t="str">
        <f t="shared" ref="D84:AE84" si="21">D16</f>
        <v>NO</v>
      </c>
      <c r="E84" s="18" t="str">
        <f t="shared" si="21"/>
        <v>NO</v>
      </c>
      <c r="F84" s="18" t="str">
        <f t="shared" si="21"/>
        <v>NO</v>
      </c>
      <c r="G84" s="18" t="str">
        <f t="shared" si="21"/>
        <v>NO</v>
      </c>
      <c r="H84" s="18" t="str">
        <f t="shared" si="21"/>
        <v>NO</v>
      </c>
      <c r="I84" s="18" t="str">
        <f t="shared" si="21"/>
        <v>NO</v>
      </c>
      <c r="J84" s="18" t="str">
        <f t="shared" si="21"/>
        <v>NO</v>
      </c>
      <c r="K84" s="18" t="str">
        <f t="shared" si="21"/>
        <v>NO</v>
      </c>
      <c r="L84" s="18" t="str">
        <f t="shared" si="21"/>
        <v>NO</v>
      </c>
      <c r="M84" s="18" t="str">
        <f t="shared" si="21"/>
        <v>NO</v>
      </c>
      <c r="N84" s="18" t="str">
        <f t="shared" si="21"/>
        <v>NO</v>
      </c>
      <c r="O84" s="18" t="str">
        <f t="shared" si="21"/>
        <v>NO</v>
      </c>
      <c r="P84" s="18" t="str">
        <f t="shared" si="21"/>
        <v>NO</v>
      </c>
      <c r="Q84" s="18" t="str">
        <f t="shared" si="21"/>
        <v>NO</v>
      </c>
      <c r="R84" s="18" t="str">
        <f t="shared" si="21"/>
        <v>NO</v>
      </c>
      <c r="S84" s="18" t="str">
        <f t="shared" si="21"/>
        <v>NO</v>
      </c>
      <c r="T84" s="18" t="str">
        <f t="shared" si="21"/>
        <v>NO</v>
      </c>
      <c r="U84" s="18" t="str">
        <f t="shared" si="21"/>
        <v>NO</v>
      </c>
      <c r="V84" s="18" t="str">
        <f t="shared" si="21"/>
        <v>NO</v>
      </c>
      <c r="W84" s="18" t="str">
        <f t="shared" si="21"/>
        <v>NO</v>
      </c>
      <c r="X84" s="18" t="str">
        <f t="shared" si="21"/>
        <v>NO</v>
      </c>
      <c r="Y84" s="18" t="str">
        <f t="shared" si="21"/>
        <v>NO</v>
      </c>
      <c r="Z84" s="18" t="str">
        <f t="shared" si="21"/>
        <v>NO</v>
      </c>
      <c r="AA84" s="18" t="str">
        <f t="shared" si="21"/>
        <v>NO</v>
      </c>
      <c r="AB84" s="18" t="str">
        <f t="shared" si="21"/>
        <v>NO</v>
      </c>
      <c r="AC84" s="18" t="str">
        <f t="shared" si="21"/>
        <v>NO</v>
      </c>
      <c r="AD84" s="18" t="str">
        <f t="shared" si="21"/>
        <v>NO</v>
      </c>
      <c r="AE84" s="18" t="str">
        <f t="shared" si="21"/>
        <v>NO</v>
      </c>
    </row>
    <row r="85" spans="1:31" ht="12" thickBot="1" x14ac:dyDescent="0.25">
      <c r="A85" s="24" t="s">
        <v>4</v>
      </c>
      <c r="C85" s="33" t="str">
        <f>C15</f>
        <v>NO</v>
      </c>
      <c r="D85" s="33" t="str">
        <f t="shared" ref="D85:AE85" si="22">D15</f>
        <v>NO</v>
      </c>
      <c r="E85" s="33" t="str">
        <f t="shared" si="22"/>
        <v>NO</v>
      </c>
      <c r="F85" s="33" t="str">
        <f t="shared" si="22"/>
        <v>NO</v>
      </c>
      <c r="G85" s="33" t="str">
        <f t="shared" si="22"/>
        <v>NO</v>
      </c>
      <c r="H85" s="33" t="str">
        <f t="shared" si="22"/>
        <v>NO</v>
      </c>
      <c r="I85" s="33" t="str">
        <f t="shared" si="22"/>
        <v>NO</v>
      </c>
      <c r="J85" s="33" t="str">
        <f t="shared" si="22"/>
        <v>NO</v>
      </c>
      <c r="K85" s="33" t="str">
        <f t="shared" si="22"/>
        <v>NO</v>
      </c>
      <c r="L85" s="33" t="str">
        <f t="shared" si="22"/>
        <v>NO</v>
      </c>
      <c r="M85" s="33" t="str">
        <f t="shared" si="22"/>
        <v>NO</v>
      </c>
      <c r="N85" s="33" t="str">
        <f t="shared" si="22"/>
        <v>NO</v>
      </c>
      <c r="O85" s="33" t="str">
        <f t="shared" si="22"/>
        <v>NO</v>
      </c>
      <c r="P85" s="33" t="str">
        <f t="shared" si="22"/>
        <v>NO</v>
      </c>
      <c r="Q85" s="33" t="str">
        <f t="shared" si="22"/>
        <v>NO</v>
      </c>
      <c r="R85" s="33" t="str">
        <f t="shared" si="22"/>
        <v>NO</v>
      </c>
      <c r="S85" s="33" t="str">
        <f t="shared" si="22"/>
        <v>NO</v>
      </c>
      <c r="T85" s="33" t="str">
        <f t="shared" si="22"/>
        <v>NO</v>
      </c>
      <c r="U85" s="33" t="str">
        <f t="shared" si="22"/>
        <v>NO</v>
      </c>
      <c r="V85" s="33" t="str">
        <f t="shared" si="22"/>
        <v>NO</v>
      </c>
      <c r="W85" s="33" t="str">
        <f t="shared" si="22"/>
        <v>NO</v>
      </c>
      <c r="X85" s="33" t="str">
        <f t="shared" si="22"/>
        <v>NO</v>
      </c>
      <c r="Y85" s="33" t="str">
        <f t="shared" si="22"/>
        <v>NO</v>
      </c>
      <c r="Z85" s="33" t="str">
        <f t="shared" si="22"/>
        <v>NO</v>
      </c>
      <c r="AA85" s="33" t="str">
        <f t="shared" si="22"/>
        <v>NO</v>
      </c>
      <c r="AB85" s="33" t="str">
        <f t="shared" si="22"/>
        <v>NO</v>
      </c>
      <c r="AC85" s="33" t="str">
        <f t="shared" si="22"/>
        <v>NO</v>
      </c>
      <c r="AD85" s="33" t="str">
        <f t="shared" si="22"/>
        <v>NO</v>
      </c>
      <c r="AE85" s="33" t="str">
        <f t="shared" si="22"/>
        <v>NO</v>
      </c>
    </row>
    <row r="86" spans="1:31" ht="12" thickBot="1" x14ac:dyDescent="0.25">
      <c r="A86" s="44" t="s">
        <v>175</v>
      </c>
      <c r="C86" s="46">
        <f>-SUM(C79:C85)/1000*(44/12)</f>
        <v>0.12043985017139583</v>
      </c>
      <c r="D86" s="46">
        <f t="shared" ref="D86:AE86" si="23">-SUM(D79:D85)/1000*(44/12)</f>
        <v>-0.12588981008221486</v>
      </c>
      <c r="E86" s="46">
        <f t="shared" si="23"/>
        <v>-0.4198397845430149</v>
      </c>
      <c r="F86" s="46">
        <f t="shared" si="23"/>
        <v>-0.63999070568677208</v>
      </c>
      <c r="G86" s="46">
        <f t="shared" si="23"/>
        <v>-0.85526965165161395</v>
      </c>
      <c r="H86" s="46">
        <f t="shared" si="23"/>
        <v>-1.0085541889022147</v>
      </c>
      <c r="I86" s="46">
        <f t="shared" si="23"/>
        <v>-1.074662182457284</v>
      </c>
      <c r="J86" s="46">
        <f t="shared" si="23"/>
        <v>-1.2505771875889216</v>
      </c>
      <c r="K86" s="46">
        <f t="shared" si="23"/>
        <v>-1.2754262033469017</v>
      </c>
      <c r="L86" s="46">
        <f t="shared" si="23"/>
        <v>-1.2164877816310706</v>
      </c>
      <c r="M86" s="46">
        <f t="shared" si="23"/>
        <v>-1.253875714717412</v>
      </c>
      <c r="N86" s="46">
        <f t="shared" si="23"/>
        <v>-1.4546126871092249</v>
      </c>
      <c r="O86" s="46">
        <f t="shared" si="23"/>
        <v>-1.5083491855757845</v>
      </c>
      <c r="P86" s="46">
        <f t="shared" si="23"/>
        <v>-1.4926081050472977</v>
      </c>
      <c r="Q86" s="46">
        <f t="shared" si="23"/>
        <v>-1.5754944071286692</v>
      </c>
      <c r="R86" s="46">
        <f t="shared" si="23"/>
        <v>-1.6327445056857959</v>
      </c>
      <c r="S86" s="46">
        <f t="shared" si="23"/>
        <v>-1.6360495361962655</v>
      </c>
      <c r="T86" s="46">
        <f t="shared" si="23"/>
        <v>-1.586938175537278</v>
      </c>
      <c r="U86" s="46">
        <f t="shared" si="23"/>
        <v>-1.476086387542346</v>
      </c>
      <c r="V86" s="46">
        <f t="shared" si="23"/>
        <v>-1.7867457603198584</v>
      </c>
      <c r="W86" s="46">
        <f t="shared" si="23"/>
        <v>-2.0694762542255805</v>
      </c>
      <c r="X86" s="46">
        <f t="shared" si="23"/>
        <v>-1.6849246280445027</v>
      </c>
      <c r="Y86" s="46">
        <f t="shared" si="23"/>
        <v>-1.2645548041619887</v>
      </c>
      <c r="Z86" s="46">
        <f t="shared" si="23"/>
        <v>-1.0763026264842621</v>
      </c>
      <c r="AA86" s="46">
        <f t="shared" si="23"/>
        <v>-1.5283600490597666</v>
      </c>
      <c r="AB86" s="46">
        <f t="shared" si="23"/>
        <v>-1.2032345895568688</v>
      </c>
      <c r="AC86" s="46">
        <f t="shared" si="23"/>
        <v>-1.2912033004284718</v>
      </c>
      <c r="AD86" s="46">
        <f t="shared" si="23"/>
        <v>-0.9263084035466651</v>
      </c>
      <c r="AE86" s="46">
        <f t="shared" si="23"/>
        <v>-0.84114272290845016</v>
      </c>
    </row>
    <row r="87" spans="1:31" x14ac:dyDescent="0.2">
      <c r="A87" s="25" t="s">
        <v>127</v>
      </c>
    </row>
    <row r="88" spans="1:31" x14ac:dyDescent="0.2">
      <c r="A88" s="26" t="s">
        <v>29</v>
      </c>
      <c r="C88" s="30">
        <f>C45</f>
        <v>-173.76205252473653</v>
      </c>
      <c r="D88" s="30">
        <f t="shared" ref="D88:AE88" si="24">D45</f>
        <v>-184.00585338019579</v>
      </c>
      <c r="E88" s="30">
        <f t="shared" si="24"/>
        <v>-194.2759476719722</v>
      </c>
      <c r="F88" s="30">
        <f t="shared" si="24"/>
        <v>-204.55932997460215</v>
      </c>
      <c r="G88" s="30">
        <f t="shared" si="24"/>
        <v>-215.16438126810937</v>
      </c>
      <c r="H88" s="30">
        <f t="shared" si="24"/>
        <v>-225.74192797511668</v>
      </c>
      <c r="I88" s="30">
        <f t="shared" si="24"/>
        <v>-236.09448547462671</v>
      </c>
      <c r="J88" s="30">
        <f t="shared" si="24"/>
        <v>-227.84886756055207</v>
      </c>
      <c r="K88" s="30">
        <f t="shared" si="24"/>
        <v>-218.94455988003463</v>
      </c>
      <c r="L88" s="30">
        <f t="shared" si="24"/>
        <v>-209.91499115436525</v>
      </c>
      <c r="M88" s="30">
        <f t="shared" si="24"/>
        <v>-206.48917640864701</v>
      </c>
      <c r="N88" s="30">
        <f t="shared" si="24"/>
        <v>-190.75195538303109</v>
      </c>
      <c r="O88" s="30">
        <f t="shared" si="24"/>
        <v>-175.31372491024138</v>
      </c>
      <c r="P88" s="30">
        <f t="shared" si="24"/>
        <v>-159.34242687260809</v>
      </c>
      <c r="Q88" s="30">
        <f t="shared" si="24"/>
        <v>-143.6914456474185</v>
      </c>
      <c r="R88" s="30">
        <f t="shared" si="24"/>
        <v>-128.05542392903567</v>
      </c>
      <c r="S88" s="30">
        <f t="shared" si="24"/>
        <v>-122.1633322273463</v>
      </c>
      <c r="T88" s="30">
        <f t="shared" si="24"/>
        <v>-116.19099121637791</v>
      </c>
      <c r="U88" s="30">
        <f t="shared" si="24"/>
        <v>-110.2943311378792</v>
      </c>
      <c r="V88" s="30">
        <f t="shared" si="24"/>
        <v>-104.18501676989645</v>
      </c>
      <c r="W88" s="30">
        <f t="shared" si="24"/>
        <v>-97.910476055571436</v>
      </c>
      <c r="X88" s="30">
        <f t="shared" si="24"/>
        <v>-87.624643179161851</v>
      </c>
      <c r="Y88" s="30">
        <f t="shared" si="24"/>
        <v>-77.62878675945997</v>
      </c>
      <c r="Z88" s="30">
        <f t="shared" si="24"/>
        <v>-67.72762415338606</v>
      </c>
      <c r="AA88" s="30">
        <f t="shared" si="24"/>
        <v>-57.848860625213383</v>
      </c>
      <c r="AB88" s="30">
        <f t="shared" si="24"/>
        <v>-47.983369409106672</v>
      </c>
      <c r="AC88" s="30">
        <f t="shared" si="24"/>
        <v>-37.989430658796429</v>
      </c>
      <c r="AD88" s="30">
        <f t="shared" si="24"/>
        <v>-27.91504979990572</v>
      </c>
      <c r="AE88" s="30">
        <f t="shared" si="24"/>
        <v>-18.242770206812018</v>
      </c>
    </row>
    <row r="89" spans="1:31" x14ac:dyDescent="0.2">
      <c r="A89" s="26" t="s">
        <v>128</v>
      </c>
      <c r="C89" s="30">
        <f>C17</f>
        <v>-13.140801732178341</v>
      </c>
      <c r="D89" s="30">
        <f t="shared" ref="D89:AE89" si="25">D17</f>
        <v>-5.8605288742015897</v>
      </c>
      <c r="E89" s="30">
        <f t="shared" si="25"/>
        <v>1.8155293910167201</v>
      </c>
      <c r="F89" s="30">
        <f t="shared" si="25"/>
        <v>0.55256544780292005</v>
      </c>
      <c r="G89" s="30">
        <f t="shared" si="25"/>
        <v>0.61321320710970995</v>
      </c>
      <c r="H89" s="30">
        <f t="shared" si="25"/>
        <v>1.7537892881928001</v>
      </c>
      <c r="I89" s="30">
        <f t="shared" si="25"/>
        <v>0.35557402484403999</v>
      </c>
      <c r="J89" s="30">
        <f t="shared" si="25"/>
        <v>-0.33177891856134001</v>
      </c>
      <c r="K89" s="30">
        <f t="shared" si="25"/>
        <v>-3.8506168030536001</v>
      </c>
      <c r="L89" s="30">
        <f t="shared" si="25"/>
        <v>-2.48116056270388</v>
      </c>
      <c r="M89" s="30">
        <f t="shared" si="25"/>
        <v>-2.2396931731211698</v>
      </c>
      <c r="N89" s="30">
        <f t="shared" si="25"/>
        <v>-2.39349409499988</v>
      </c>
      <c r="O89" s="30">
        <f t="shared" si="25"/>
        <v>-2.60523998615465</v>
      </c>
      <c r="P89" s="30">
        <f t="shared" si="25"/>
        <v>-2.8110178730855</v>
      </c>
      <c r="Q89" s="30">
        <f t="shared" si="25"/>
        <v>-2.66653579635005</v>
      </c>
      <c r="R89" s="30">
        <f t="shared" si="25"/>
        <v>-2.1511640401221501</v>
      </c>
      <c r="S89" s="30">
        <f t="shared" si="25"/>
        <v>-1.2750954174004201</v>
      </c>
      <c r="T89" s="30">
        <f t="shared" si="25"/>
        <v>-0.70598675899078001</v>
      </c>
      <c r="U89" s="30">
        <f t="shared" si="25"/>
        <v>-3.5269047274990001E-2</v>
      </c>
      <c r="V89" s="30">
        <f t="shared" si="25"/>
        <v>0.30723114566535997</v>
      </c>
      <c r="W89" s="30">
        <f t="shared" si="25"/>
        <v>2.12627177052426</v>
      </c>
      <c r="X89" s="30">
        <f t="shared" si="25"/>
        <v>7.4994606622493798</v>
      </c>
      <c r="Y89" s="30">
        <f t="shared" si="25"/>
        <v>7.7553621712752197</v>
      </c>
      <c r="Z89" s="30">
        <f t="shared" si="25"/>
        <v>7.9894172862191697</v>
      </c>
      <c r="AA89" s="30">
        <f t="shared" si="25"/>
        <v>8.9558712813612793</v>
      </c>
      <c r="AB89" s="30">
        <f t="shared" si="25"/>
        <v>9.7355247222628591</v>
      </c>
      <c r="AC89" s="30">
        <f t="shared" si="25"/>
        <v>16.667603348811891</v>
      </c>
      <c r="AD89" s="30">
        <f t="shared" si="25"/>
        <v>18.710424591941202</v>
      </c>
      <c r="AE89" s="30">
        <f t="shared" si="25"/>
        <v>21.670187127193358</v>
      </c>
    </row>
    <row r="90" spans="1:31" x14ac:dyDescent="0.2">
      <c r="A90" s="26" t="s">
        <v>20</v>
      </c>
      <c r="C90" s="19" t="str">
        <f>C49</f>
        <v>NA</v>
      </c>
      <c r="D90" s="19" t="str">
        <f t="shared" ref="D90:AE90" si="26">D49</f>
        <v>NA</v>
      </c>
      <c r="E90" s="19" t="str">
        <f t="shared" si="26"/>
        <v>NA</v>
      </c>
      <c r="F90" s="19" t="str">
        <f t="shared" si="26"/>
        <v>NA</v>
      </c>
      <c r="G90" s="19" t="str">
        <f t="shared" si="26"/>
        <v>NA</v>
      </c>
      <c r="H90" s="19" t="str">
        <f t="shared" si="26"/>
        <v>NA</v>
      </c>
      <c r="I90" s="19" t="str">
        <f t="shared" si="26"/>
        <v>NA</v>
      </c>
      <c r="J90" s="19" t="str">
        <f t="shared" si="26"/>
        <v>NA</v>
      </c>
      <c r="K90" s="19" t="str">
        <f t="shared" si="26"/>
        <v>NA</v>
      </c>
      <c r="L90" s="19" t="str">
        <f t="shared" si="26"/>
        <v>NA</v>
      </c>
      <c r="M90" s="19" t="str">
        <f t="shared" si="26"/>
        <v>NA</v>
      </c>
      <c r="N90" s="19" t="str">
        <f t="shared" si="26"/>
        <v>NA</v>
      </c>
      <c r="O90" s="19" t="str">
        <f t="shared" si="26"/>
        <v>NA</v>
      </c>
      <c r="P90" s="19" t="str">
        <f t="shared" si="26"/>
        <v>NA</v>
      </c>
      <c r="Q90" s="19" t="str">
        <f t="shared" si="26"/>
        <v>NA</v>
      </c>
      <c r="R90" s="19" t="str">
        <f t="shared" si="26"/>
        <v>NA</v>
      </c>
      <c r="S90" s="19" t="str">
        <f t="shared" si="26"/>
        <v>NA</v>
      </c>
      <c r="T90" s="19" t="str">
        <f t="shared" si="26"/>
        <v>NA</v>
      </c>
      <c r="U90" s="19" t="str">
        <f t="shared" si="26"/>
        <v>NA</v>
      </c>
      <c r="V90" s="19" t="str">
        <f t="shared" si="26"/>
        <v>NA</v>
      </c>
      <c r="W90" s="19" t="str">
        <f t="shared" si="26"/>
        <v>NA</v>
      </c>
      <c r="X90" s="19" t="str">
        <f t="shared" si="26"/>
        <v>NA</v>
      </c>
      <c r="Y90" s="19" t="str">
        <f t="shared" si="26"/>
        <v>NA</v>
      </c>
      <c r="Z90" s="19" t="str">
        <f t="shared" si="26"/>
        <v>NA</v>
      </c>
      <c r="AA90" s="19" t="str">
        <f t="shared" si="26"/>
        <v>NA</v>
      </c>
      <c r="AB90" s="19" t="str">
        <f t="shared" si="26"/>
        <v>NA</v>
      </c>
      <c r="AC90" s="19" t="str">
        <f t="shared" si="26"/>
        <v>NA</v>
      </c>
      <c r="AD90" s="19" t="str">
        <f t="shared" si="26"/>
        <v>NA</v>
      </c>
      <c r="AE90" s="19" t="str">
        <f t="shared" si="26"/>
        <v>NA</v>
      </c>
    </row>
    <row r="91" spans="1:31" x14ac:dyDescent="0.2">
      <c r="A91" s="26" t="s">
        <v>21</v>
      </c>
      <c r="C91" s="30">
        <f>C50</f>
        <v>-2.9312499999999999</v>
      </c>
      <c r="D91" s="30">
        <f t="shared" ref="D91:AE91" si="27">D50</f>
        <v>-2.2821875</v>
      </c>
      <c r="E91" s="30">
        <f t="shared" si="27"/>
        <v>-1.6331249999999999</v>
      </c>
      <c r="F91" s="30">
        <f t="shared" si="27"/>
        <v>-0.98406249999999995</v>
      </c>
      <c r="G91" s="30">
        <f t="shared" si="27"/>
        <v>-0.33500000000000002</v>
      </c>
      <c r="H91" s="30">
        <f t="shared" si="27"/>
        <v>0.31406249999998997</v>
      </c>
      <c r="I91" s="30">
        <f t="shared" si="27"/>
        <v>1.2911857142857099</v>
      </c>
      <c r="J91" s="30">
        <f t="shared" si="27"/>
        <v>2.26830892857142</v>
      </c>
      <c r="K91" s="30">
        <f t="shared" si="27"/>
        <v>3.2454321428571302</v>
      </c>
      <c r="L91" s="30">
        <f t="shared" si="27"/>
        <v>4.2225553571428502</v>
      </c>
      <c r="M91" s="30">
        <f t="shared" si="27"/>
        <v>5.19967857142856</v>
      </c>
      <c r="N91" s="30">
        <f t="shared" si="27"/>
        <v>6.1768017857142699</v>
      </c>
      <c r="O91" s="30">
        <f t="shared" si="27"/>
        <v>7.1539249999999903</v>
      </c>
      <c r="P91" s="30">
        <f t="shared" si="27"/>
        <v>7.8657999999999797</v>
      </c>
      <c r="Q91" s="30">
        <f t="shared" si="27"/>
        <v>8.5776749999999797</v>
      </c>
      <c r="R91" s="30">
        <f t="shared" si="27"/>
        <v>9.2895499999999807</v>
      </c>
      <c r="S91" s="30">
        <f t="shared" si="27"/>
        <v>10.00142499999998</v>
      </c>
      <c r="T91" s="30">
        <f t="shared" si="27"/>
        <v>2.0230078052083198</v>
      </c>
      <c r="U91" s="30">
        <f t="shared" si="27"/>
        <v>1.97417228697917</v>
      </c>
      <c r="V91" s="30">
        <f t="shared" si="27"/>
        <v>1.93793715312499</v>
      </c>
      <c r="W91" s="30">
        <f t="shared" si="27"/>
        <v>1.9066741145833299</v>
      </c>
      <c r="X91" s="30">
        <f t="shared" si="27"/>
        <v>1.05635913854166</v>
      </c>
      <c r="Y91" s="30">
        <f t="shared" si="27"/>
        <v>0.21213460937500001</v>
      </c>
      <c r="Z91" s="30">
        <f t="shared" si="27"/>
        <v>-0.22946448593749999</v>
      </c>
      <c r="AA91" s="30">
        <f t="shared" si="27"/>
        <v>-0.66846397870000995</v>
      </c>
      <c r="AB91" s="30">
        <f t="shared" si="27"/>
        <v>-1.11038593210002</v>
      </c>
      <c r="AC91" s="30">
        <f t="shared" si="27"/>
        <v>-1.8118258060268</v>
      </c>
      <c r="AD91" s="30">
        <f t="shared" si="27"/>
        <v>-2.51395757142858</v>
      </c>
      <c r="AE91" s="30">
        <f t="shared" si="27"/>
        <v>-3.20809116495538</v>
      </c>
    </row>
    <row r="92" spans="1:31" x14ac:dyDescent="0.2">
      <c r="A92" s="26" t="s">
        <v>12</v>
      </c>
      <c r="C92" s="30">
        <f>C30</f>
        <v>-13.16035287862784</v>
      </c>
      <c r="D92" s="30">
        <f t="shared" ref="D92:AE92" si="28">D30</f>
        <v>-1.66713613520395</v>
      </c>
      <c r="E92" s="30">
        <f t="shared" si="28"/>
        <v>-13.3999008712197</v>
      </c>
      <c r="F92" s="30">
        <f t="shared" si="28"/>
        <v>-33.019126953366282</v>
      </c>
      <c r="G92" s="30">
        <f t="shared" si="28"/>
        <v>-41.698258045145643</v>
      </c>
      <c r="H92" s="30">
        <f t="shared" si="28"/>
        <v>-22.421642499390249</v>
      </c>
      <c r="I92" s="30">
        <f t="shared" si="28"/>
        <v>-14.53093738577158</v>
      </c>
      <c r="J92" s="30">
        <f t="shared" si="28"/>
        <v>-18.158862518577269</v>
      </c>
      <c r="K92" s="30">
        <f t="shared" si="28"/>
        <v>-10.027364642566241</v>
      </c>
      <c r="L92" s="30">
        <f t="shared" si="28"/>
        <v>-6.7000264241113703</v>
      </c>
      <c r="M92" s="30">
        <f t="shared" si="28"/>
        <v>-2.7488019724634301</v>
      </c>
      <c r="N92" s="30">
        <f t="shared" si="28"/>
        <v>-6.7441791388547001</v>
      </c>
      <c r="O92" s="30">
        <f t="shared" si="28"/>
        <v>-1.7399096231812701</v>
      </c>
      <c r="P92" s="30">
        <f t="shared" si="28"/>
        <v>-1.73045589891787</v>
      </c>
      <c r="Q92" s="30">
        <f t="shared" si="28"/>
        <v>-0.21697087844504001</v>
      </c>
      <c r="R92" s="30">
        <f t="shared" si="28"/>
        <v>-1.82532002219434</v>
      </c>
      <c r="S92" s="30">
        <f t="shared" si="28"/>
        <v>-1.82364583743582</v>
      </c>
      <c r="T92" s="30">
        <f t="shared" si="28"/>
        <v>-1.81309192908616</v>
      </c>
      <c r="U92" s="30">
        <f t="shared" si="28"/>
        <v>4.0586735023058802</v>
      </c>
      <c r="V92" s="30">
        <f t="shared" si="28"/>
        <v>-4.3323784999545998</v>
      </c>
      <c r="W92" s="30">
        <f t="shared" si="28"/>
        <v>9.0527202246240002E-2</v>
      </c>
      <c r="X92" s="30">
        <f t="shared" si="28"/>
        <v>0.40960672132609</v>
      </c>
      <c r="Y92" s="30">
        <f t="shared" si="28"/>
        <v>-0.21844318156303999</v>
      </c>
      <c r="Z92" s="30">
        <f t="shared" si="28"/>
        <v>0.77273563875514995</v>
      </c>
      <c r="AA92" s="30">
        <f t="shared" si="28"/>
        <v>0.60020891661259002</v>
      </c>
      <c r="AB92" s="30">
        <f t="shared" si="28"/>
        <v>1.4118764045260901</v>
      </c>
      <c r="AC92" s="30">
        <f t="shared" si="28"/>
        <v>-3.6007212044225199</v>
      </c>
      <c r="AD92" s="30" t="str">
        <f t="shared" si="28"/>
        <v>—</v>
      </c>
      <c r="AE92" s="30">
        <f t="shared" si="28"/>
        <v>-0.16777194291299</v>
      </c>
    </row>
    <row r="93" spans="1:31" x14ac:dyDescent="0.2">
      <c r="A93" s="26" t="s">
        <v>19</v>
      </c>
      <c r="C93" s="30" t="str">
        <f>C47</f>
        <v>NE</v>
      </c>
      <c r="D93" s="30" t="str">
        <f t="shared" ref="D93:AE93" si="29">D47</f>
        <v>NE</v>
      </c>
      <c r="E93" s="30" t="str">
        <f t="shared" si="29"/>
        <v>NE</v>
      </c>
      <c r="F93" s="30" t="str">
        <f t="shared" si="29"/>
        <v>NE</v>
      </c>
      <c r="G93" s="30" t="str">
        <f t="shared" si="29"/>
        <v>NE</v>
      </c>
      <c r="H93" s="30" t="str">
        <f t="shared" si="29"/>
        <v>NE</v>
      </c>
      <c r="I93" s="30" t="str">
        <f t="shared" si="29"/>
        <v>NE</v>
      </c>
      <c r="J93" s="30" t="str">
        <f t="shared" si="29"/>
        <v>NE</v>
      </c>
      <c r="K93" s="30" t="str">
        <f t="shared" si="29"/>
        <v>NE</v>
      </c>
      <c r="L93" s="30" t="str">
        <f t="shared" si="29"/>
        <v>NE</v>
      </c>
      <c r="M93" s="30" t="str">
        <f t="shared" si="29"/>
        <v>NE</v>
      </c>
      <c r="N93" s="30" t="str">
        <f t="shared" si="29"/>
        <v>NE</v>
      </c>
      <c r="O93" s="30" t="str">
        <f t="shared" si="29"/>
        <v>NO</v>
      </c>
      <c r="P93" s="30" t="str">
        <f t="shared" si="29"/>
        <v>NE</v>
      </c>
      <c r="Q93" s="30" t="str">
        <f t="shared" si="29"/>
        <v>NE</v>
      </c>
      <c r="R93" s="30" t="str">
        <f t="shared" si="29"/>
        <v>NE</v>
      </c>
      <c r="S93" s="30" t="str">
        <f t="shared" si="29"/>
        <v>NE</v>
      </c>
      <c r="T93" s="30" t="str">
        <f t="shared" si="29"/>
        <v>NE</v>
      </c>
      <c r="U93" s="30" t="str">
        <f t="shared" si="29"/>
        <v>NE</v>
      </c>
      <c r="V93" s="30" t="str">
        <f t="shared" si="29"/>
        <v>NE</v>
      </c>
      <c r="W93" s="30" t="str">
        <f t="shared" si="29"/>
        <v>NE</v>
      </c>
      <c r="X93" s="30" t="str">
        <f t="shared" si="29"/>
        <v>NE</v>
      </c>
      <c r="Y93" s="30" t="str">
        <f t="shared" si="29"/>
        <v>NE</v>
      </c>
      <c r="Z93" s="30" t="str">
        <f t="shared" si="29"/>
        <v>NE</v>
      </c>
      <c r="AA93" s="30" t="str">
        <f t="shared" si="29"/>
        <v>NE</v>
      </c>
      <c r="AB93" s="30" t="str">
        <f t="shared" si="29"/>
        <v>NE</v>
      </c>
      <c r="AC93" s="30" t="str">
        <f t="shared" si="29"/>
        <v>NE</v>
      </c>
      <c r="AD93" s="30" t="str">
        <f t="shared" si="29"/>
        <v>NE</v>
      </c>
      <c r="AE93" s="30" t="str">
        <f t="shared" si="29"/>
        <v>NE</v>
      </c>
    </row>
    <row r="94" spans="1:31" x14ac:dyDescent="0.2">
      <c r="A94" s="26" t="s">
        <v>3</v>
      </c>
      <c r="B94" s="19"/>
      <c r="C94" s="30">
        <f>+C13</f>
        <v>-94.451918145281283</v>
      </c>
      <c r="D94" s="30">
        <f t="shared" ref="D94:AE94" si="30">+D13</f>
        <v>-95.56868962825321</v>
      </c>
      <c r="E94" s="30">
        <f t="shared" si="30"/>
        <v>-96.507773141029176</v>
      </c>
      <c r="F94" s="30">
        <f t="shared" si="30"/>
        <v>-97.052031798674889</v>
      </c>
      <c r="G94" s="30">
        <f t="shared" si="30"/>
        <v>-97.277235233886302</v>
      </c>
      <c r="H94" s="30">
        <f t="shared" si="30"/>
        <v>-96.986453436746189</v>
      </c>
      <c r="I94" s="30">
        <f t="shared" si="30"/>
        <v>-96.517654080829814</v>
      </c>
      <c r="J94" s="30">
        <f t="shared" si="30"/>
        <v>-95.414592735967616</v>
      </c>
      <c r="K94" s="30">
        <f t="shared" si="30"/>
        <v>-93.699265021170135</v>
      </c>
      <c r="L94" s="30">
        <f t="shared" si="30"/>
        <v>-92.053207388679454</v>
      </c>
      <c r="M94" s="30">
        <f t="shared" si="30"/>
        <v>-90.305241482794145</v>
      </c>
      <c r="N94" s="30">
        <f t="shared" si="30"/>
        <v>-88.212284816836956</v>
      </c>
      <c r="O94" s="30">
        <f t="shared" si="30"/>
        <v>-85.642261764070312</v>
      </c>
      <c r="P94" s="30">
        <f t="shared" si="30"/>
        <v>-83.006565013686185</v>
      </c>
      <c r="Q94" s="30">
        <f t="shared" si="30"/>
        <v>-80.512216397934665</v>
      </c>
      <c r="R94" s="30">
        <f t="shared" si="30"/>
        <v>-78.405634350285624</v>
      </c>
      <c r="S94" s="30">
        <f t="shared" si="30"/>
        <v>-76.001844314383575</v>
      </c>
      <c r="T94" s="30">
        <f t="shared" si="30"/>
        <v>-73.146566963339325</v>
      </c>
      <c r="U94" s="30">
        <f t="shared" si="30"/>
        <v>-68.793179269059564</v>
      </c>
      <c r="V94" s="30">
        <f t="shared" si="30"/>
        <v>-63.667570650413317</v>
      </c>
      <c r="W94" s="30">
        <f t="shared" si="30"/>
        <v>-58.896116247118542</v>
      </c>
      <c r="X94" s="30">
        <f t="shared" si="30"/>
        <v>-54.168233765286139</v>
      </c>
      <c r="Y94" s="30">
        <f t="shared" si="30"/>
        <v>-49.644677829699198</v>
      </c>
      <c r="Z94" s="30">
        <f t="shared" si="30"/>
        <v>-45.202730388728021</v>
      </c>
      <c r="AA94" s="30">
        <f t="shared" si="30"/>
        <v>-40.945773075620963</v>
      </c>
      <c r="AB94" s="30">
        <f t="shared" si="30"/>
        <v>-37.399402253494557</v>
      </c>
      <c r="AC94" s="30">
        <f t="shared" si="30"/>
        <v>-34.185023806479407</v>
      </c>
      <c r="AD94" s="30">
        <f t="shared" si="30"/>
        <v>-32.572867654322891</v>
      </c>
      <c r="AE94" s="30">
        <f t="shared" si="30"/>
        <v>-30.79935741132152</v>
      </c>
    </row>
    <row r="95" spans="1:31" x14ac:dyDescent="0.2">
      <c r="A95" s="26" t="s">
        <v>10</v>
      </c>
      <c r="C95" s="30">
        <f>C28</f>
        <v>61.823128590920007</v>
      </c>
      <c r="D95" s="30">
        <f t="shared" ref="D95:AE95" si="31">D28</f>
        <v>72.487350154360001</v>
      </c>
      <c r="E95" s="30">
        <f t="shared" si="31"/>
        <v>69.040938466399993</v>
      </c>
      <c r="F95" s="30">
        <f t="shared" si="31"/>
        <v>67.221113818390009</v>
      </c>
      <c r="G95" s="30">
        <f t="shared" si="31"/>
        <v>65.981250628340007</v>
      </c>
      <c r="H95" s="30">
        <f t="shared" si="31"/>
        <v>65.014702401850002</v>
      </c>
      <c r="I95" s="30">
        <f t="shared" si="31"/>
        <v>64.19221806984001</v>
      </c>
      <c r="J95" s="30">
        <f t="shared" si="31"/>
        <v>63.555204431340002</v>
      </c>
      <c r="K95" s="30">
        <f t="shared" si="31"/>
        <v>63.068848308889997</v>
      </c>
      <c r="L95" s="30">
        <f t="shared" si="31"/>
        <v>62.6625293958</v>
      </c>
      <c r="M95" s="30">
        <f t="shared" si="31"/>
        <v>62.372508444929998</v>
      </c>
      <c r="N95" s="30">
        <f t="shared" si="31"/>
        <v>63.880922594599987</v>
      </c>
      <c r="O95" s="30">
        <f t="shared" si="31"/>
        <v>65.448843584730014</v>
      </c>
      <c r="P95" s="30">
        <f t="shared" si="31"/>
        <v>67.183318815939998</v>
      </c>
      <c r="Q95" s="30">
        <f t="shared" si="31"/>
        <v>68.671095134490002</v>
      </c>
      <c r="R95" s="30">
        <f t="shared" si="31"/>
        <v>70.509445361750011</v>
      </c>
      <c r="S95" s="30">
        <f t="shared" si="31"/>
        <v>61.189503969900002</v>
      </c>
      <c r="T95" s="30">
        <f t="shared" si="31"/>
        <v>52.193039571440003</v>
      </c>
      <c r="U95" s="30">
        <f t="shared" si="31"/>
        <v>42.576650060740008</v>
      </c>
      <c r="V95" s="30">
        <f t="shared" si="31"/>
        <v>40.100953177980003</v>
      </c>
      <c r="W95" s="30">
        <f t="shared" si="31"/>
        <v>37.52421533355998</v>
      </c>
      <c r="X95" s="30">
        <f t="shared" si="31"/>
        <v>35.130763388859997</v>
      </c>
      <c r="Y95" s="30">
        <f t="shared" si="31"/>
        <v>32.709233770319997</v>
      </c>
      <c r="Z95" s="30">
        <f t="shared" si="31"/>
        <v>30.10166413622002</v>
      </c>
      <c r="AA95" s="30">
        <f t="shared" si="31"/>
        <v>27.418547585190002</v>
      </c>
      <c r="AB95" s="30">
        <f t="shared" si="31"/>
        <v>24.474072606189988</v>
      </c>
      <c r="AC95" s="30">
        <f t="shared" si="31"/>
        <v>21.379534318280012</v>
      </c>
      <c r="AD95" s="30">
        <f t="shared" si="31"/>
        <v>22.454336443500011</v>
      </c>
      <c r="AE95" s="30">
        <f t="shared" si="31"/>
        <v>23.421146031549998</v>
      </c>
    </row>
    <row r="96" spans="1:31" ht="12" thickBot="1" x14ac:dyDescent="0.25">
      <c r="A96" s="26" t="s">
        <v>0</v>
      </c>
      <c r="C96" s="30">
        <f>C10</f>
        <v>2.6839988161580801</v>
      </c>
      <c r="D96" s="30">
        <f t="shared" ref="D96:AE96" si="32">D10</f>
        <v>2.6709200055287501</v>
      </c>
      <c r="E96" s="30">
        <f t="shared" si="32"/>
        <v>2.6578871730217899</v>
      </c>
      <c r="F96" s="30">
        <f t="shared" si="32"/>
        <v>2.6683309312321901</v>
      </c>
      <c r="G96" s="30">
        <f t="shared" si="32"/>
        <v>2.6348155374142799</v>
      </c>
      <c r="H96" s="30">
        <f t="shared" si="32"/>
        <v>2.6024153006592301</v>
      </c>
      <c r="I96" s="30">
        <f t="shared" si="32"/>
        <v>2.5705149078188501</v>
      </c>
      <c r="J96" s="30">
        <f t="shared" si="32"/>
        <v>2.60842368721777</v>
      </c>
      <c r="K96" s="30">
        <f t="shared" si="32"/>
        <v>2.5927901323111699</v>
      </c>
      <c r="L96" s="30">
        <f t="shared" si="32"/>
        <v>2.5758648557227799</v>
      </c>
      <c r="M96" s="30">
        <f t="shared" si="32"/>
        <v>2.5782530233135801</v>
      </c>
      <c r="N96" s="30">
        <f t="shared" si="32"/>
        <v>2.58064053724378</v>
      </c>
      <c r="O96" s="30">
        <f t="shared" si="32"/>
        <v>2.5816521944022202</v>
      </c>
      <c r="P96" s="30">
        <f t="shared" si="32"/>
        <v>2.58293672405448</v>
      </c>
      <c r="Q96" s="30">
        <f t="shared" si="32"/>
        <v>2.5386861081086201</v>
      </c>
      <c r="R96" s="30">
        <f t="shared" si="32"/>
        <v>2.5061834802601899</v>
      </c>
      <c r="S96" s="30">
        <f t="shared" si="32"/>
        <v>2.46253261019391</v>
      </c>
      <c r="T96" s="30">
        <f t="shared" si="32"/>
        <v>2.41706399651174</v>
      </c>
      <c r="U96" s="30">
        <f t="shared" si="32"/>
        <v>2.3871420206216101</v>
      </c>
      <c r="V96" s="30">
        <f t="shared" si="32"/>
        <v>2.3631869779837</v>
      </c>
      <c r="W96" s="30">
        <f t="shared" si="32"/>
        <v>2.3392284679706798</v>
      </c>
      <c r="X96" s="30">
        <f t="shared" si="32"/>
        <v>2.3146088024368199</v>
      </c>
      <c r="Y96" s="30">
        <f t="shared" si="32"/>
        <v>2.29058770107109</v>
      </c>
      <c r="Z96" s="30">
        <f t="shared" si="32"/>
        <v>2.26664662436646</v>
      </c>
      <c r="AA96" s="30">
        <f t="shared" si="32"/>
        <v>2.2209940708292</v>
      </c>
      <c r="AB96" s="30">
        <f t="shared" si="32"/>
        <v>2.16736908389939</v>
      </c>
      <c r="AC96" s="30">
        <f t="shared" si="32"/>
        <v>2.1167629000833799</v>
      </c>
      <c r="AD96" s="30">
        <f t="shared" si="32"/>
        <v>2.0677896429215199</v>
      </c>
      <c r="AE96" s="30">
        <f t="shared" si="32"/>
        <v>2.03159708101464</v>
      </c>
    </row>
    <row r="97" spans="1:31" ht="12" thickBot="1" x14ac:dyDescent="0.25">
      <c r="A97" s="41" t="s">
        <v>175</v>
      </c>
      <c r="C97" s="43">
        <f>-SUM(C88:C96)/1000*(44/12)</f>
        <v>0.85411057553706826</v>
      </c>
      <c r="D97" s="43">
        <f t="shared" ref="D97:AE97" si="33">-SUM(D88:D96)/1000*(44/12)</f>
        <v>0.78549579297920769</v>
      </c>
      <c r="E97" s="43">
        <f t="shared" si="33"/>
        <v>0.85177543606386941</v>
      </c>
      <c r="F97" s="43">
        <f t="shared" si="33"/>
        <v>0.97229931710713347</v>
      </c>
      <c r="G97" s="43">
        <f t="shared" si="33"/>
        <v>1.0459005156390169</v>
      </c>
      <c r="H97" s="43">
        <f t="shared" si="33"/>
        <v>1.0100385328753538</v>
      </c>
      <c r="I97" s="43">
        <f t="shared" si="33"/>
        <v>1.0220231421562782</v>
      </c>
      <c r="J97" s="43">
        <f t="shared" si="33"/>
        <v>1.0021812705172732</v>
      </c>
      <c r="K97" s="43">
        <f t="shared" si="33"/>
        <v>0.94458736446347669</v>
      </c>
      <c r="L97" s="43">
        <f t="shared" si="33"/>
        <v>0.8861909317110459</v>
      </c>
      <c r="M97" s="43">
        <f t="shared" si="33"/>
        <v>0.8493190676569633</v>
      </c>
      <c r="N97" s="43">
        <f t="shared" si="33"/>
        <v>0.79003301122593683</v>
      </c>
      <c r="O97" s="43">
        <f t="shared" si="33"/>
        <v>0.69709462351655638</v>
      </c>
      <c r="P97" s="43">
        <f t="shared" si="33"/>
        <v>0.62061417043377831</v>
      </c>
      <c r="Q97" s="43">
        <f t="shared" si="33"/>
        <v>0.54009894575101547</v>
      </c>
      <c r="R97" s="43">
        <f t="shared" si="33"/>
        <v>0.46981866616530121</v>
      </c>
      <c r="S97" s="43">
        <f t="shared" si="33"/>
        <v>0.46790500612706476</v>
      </c>
      <c r="T97" s="43">
        <f t="shared" si="33"/>
        <v>0.495819593480325</v>
      </c>
      <c r="U97" s="43">
        <f t="shared" si="33"/>
        <v>0.46979585247307926</v>
      </c>
      <c r="V97" s="43">
        <f t="shared" si="33"/>
        <v>0.46741074404020438</v>
      </c>
      <c r="W97" s="43">
        <f t="shared" si="33"/>
        <v>0.4136721431839534</v>
      </c>
      <c r="X97" s="43">
        <f t="shared" si="33"/>
        <v>0.34973428684712476</v>
      </c>
      <c r="Y97" s="43">
        <f t="shared" si="33"/>
        <v>0.30992349490183002</v>
      </c>
      <c r="Z97" s="43">
        <f t="shared" si="33"/>
        <v>0.26410763625579947</v>
      </c>
      <c r="AA97" s="43">
        <f t="shared" si="33"/>
        <v>0.22098074469365145</v>
      </c>
      <c r="AB97" s="43">
        <f t="shared" si="33"/>
        <v>0.17858248751868408</v>
      </c>
      <c r="AC97" s="43">
        <f t="shared" si="33"/>
        <v>0.13721803666468288</v>
      </c>
      <c r="AD97" s="43">
        <f t="shared" si="33"/>
        <v>7.2487522606746374E-2</v>
      </c>
      <c r="AE97" s="43">
        <f t="shared" si="33"/>
        <v>1.9415221782894336E-2</v>
      </c>
    </row>
    <row r="101" spans="1:31" ht="12" thickBot="1" x14ac:dyDescent="0.25">
      <c r="A101" t="s">
        <v>182</v>
      </c>
    </row>
    <row r="102" spans="1:31" x14ac:dyDescent="0.2">
      <c r="A102" s="76" t="s">
        <v>183</v>
      </c>
      <c r="C102" s="3">
        <f t="shared" ref="C102:AE102" si="34">(C70+C77+C86+C97)</f>
        <v>0.66479876011234407</v>
      </c>
      <c r="D102" s="3">
        <f t="shared" si="34"/>
        <v>0.62710919431351764</v>
      </c>
      <c r="E102" s="3">
        <f t="shared" si="34"/>
        <v>-0.26138264448899906</v>
      </c>
      <c r="F102" s="3">
        <f t="shared" si="34"/>
        <v>-0.55897212773498683</v>
      </c>
      <c r="G102" s="3">
        <f t="shared" si="34"/>
        <v>-0.81049919514557267</v>
      </c>
      <c r="H102" s="3">
        <f t="shared" si="34"/>
        <v>-0.7729642228531366</v>
      </c>
      <c r="I102" s="3">
        <f t="shared" si="34"/>
        <v>-1.1193469713372211</v>
      </c>
      <c r="J102" s="3">
        <f t="shared" si="34"/>
        <v>-0.97998193590047578</v>
      </c>
      <c r="K102" s="3">
        <f t="shared" si="34"/>
        <v>-1.1724455208255105</v>
      </c>
      <c r="L102" s="3">
        <f t="shared" si="34"/>
        <v>-1.3181915661381589</v>
      </c>
      <c r="M102" s="3">
        <f t="shared" si="34"/>
        <v>-1.8142753606780102</v>
      </c>
      <c r="N102" s="3">
        <f t="shared" si="34"/>
        <v>-2.1741465220640102</v>
      </c>
      <c r="O102" s="3">
        <f t="shared" si="34"/>
        <v>-1.9017801741769347</v>
      </c>
      <c r="P102" s="3">
        <f t="shared" si="34"/>
        <v>-2.0771891087829908</v>
      </c>
      <c r="Q102" s="3">
        <f t="shared" si="34"/>
        <v>-2.5466408208956492</v>
      </c>
      <c r="R102" s="3">
        <f t="shared" si="34"/>
        <v>-2.6374507285788913</v>
      </c>
      <c r="S102" s="3">
        <f t="shared" si="34"/>
        <v>-2.8258856016894942</v>
      </c>
      <c r="T102" s="3">
        <f t="shared" si="34"/>
        <v>-2.6418279953879185</v>
      </c>
      <c r="U102" s="3">
        <f t="shared" si="34"/>
        <v>-2.5256362852140897</v>
      </c>
      <c r="V102" s="3">
        <f t="shared" si="34"/>
        <v>-2.9460112240819201</v>
      </c>
      <c r="W102" s="3">
        <f t="shared" si="34"/>
        <v>-3.779624408148555</v>
      </c>
      <c r="X102" s="3">
        <f t="shared" si="34"/>
        <v>-3.3223071635073684</v>
      </c>
      <c r="Y102" s="3">
        <f t="shared" si="34"/>
        <v>-2.6694616920699703</v>
      </c>
      <c r="Z102" s="3">
        <f t="shared" si="34"/>
        <v>-2.5490207399831091</v>
      </c>
      <c r="AA102" s="3">
        <f t="shared" si="34"/>
        <v>-3.1170478441414078</v>
      </c>
      <c r="AB102" s="3">
        <f t="shared" si="34"/>
        <v>-2.771164382572731</v>
      </c>
      <c r="AC102" s="3">
        <f t="shared" si="34"/>
        <v>-3.0391471981146427</v>
      </c>
      <c r="AD102" s="3">
        <f t="shared" si="34"/>
        <v>-2.9684275016411266</v>
      </c>
      <c r="AE102" s="3">
        <f t="shared" si="34"/>
        <v>-3.061723616024377</v>
      </c>
    </row>
    <row r="103" spans="1:31" ht="12" thickBot="1" x14ac:dyDescent="0.25">
      <c r="A103" s="80" t="s">
        <v>184</v>
      </c>
      <c r="C103" s="3">
        <f>-C23</f>
        <v>0.66468151185770719</v>
      </c>
      <c r="D103" s="3">
        <f t="shared" ref="D103:AE103" si="35">-D23</f>
        <v>0.62687469780424365</v>
      </c>
      <c r="E103" s="3">
        <f t="shared" si="35"/>
        <v>-0.26173438925291026</v>
      </c>
      <c r="F103" s="3">
        <f t="shared" si="35"/>
        <v>-0.55944112075353547</v>
      </c>
      <c r="G103" s="3">
        <f t="shared" si="35"/>
        <v>-0.81108543641875874</v>
      </c>
      <c r="H103" s="3">
        <f t="shared" si="35"/>
        <v>-0.77366771238095899</v>
      </c>
      <c r="I103" s="3">
        <f t="shared" si="35"/>
        <v>-1.1201677091196811</v>
      </c>
      <c r="J103" s="3">
        <f t="shared" si="35"/>
        <v>-0.98091992193757171</v>
      </c>
      <c r="K103" s="3">
        <f t="shared" si="35"/>
        <v>-1.1735007551172436</v>
      </c>
      <c r="L103" s="3">
        <f t="shared" si="35"/>
        <v>-1.3193640486845299</v>
      </c>
      <c r="M103" s="3">
        <f t="shared" si="35"/>
        <v>-1.8155650914790185</v>
      </c>
      <c r="N103" s="3">
        <f t="shared" si="35"/>
        <v>-2.1746687097455086</v>
      </c>
      <c r="O103" s="3">
        <f t="shared" si="35"/>
        <v>-1.9033044014872162</v>
      </c>
      <c r="P103" s="3">
        <f t="shared" si="35"/>
        <v>-2.0788305843479109</v>
      </c>
      <c r="Q103" s="3">
        <f t="shared" si="35"/>
        <v>-2.5483995447152048</v>
      </c>
      <c r="R103" s="3">
        <f t="shared" si="35"/>
        <v>-2.6393267006530849</v>
      </c>
      <c r="S103" s="3">
        <f t="shared" si="35"/>
        <v>-2.8278788220183255</v>
      </c>
      <c r="T103" s="3">
        <f t="shared" si="35"/>
        <v>-2.6439384639713861</v>
      </c>
      <c r="U103" s="3">
        <f t="shared" si="35"/>
        <v>-2.527864002052195</v>
      </c>
      <c r="V103" s="3">
        <f t="shared" si="35"/>
        <v>-2.9483561891746604</v>
      </c>
      <c r="W103" s="3">
        <f t="shared" si="35"/>
        <v>-3.7820866214959352</v>
      </c>
      <c r="X103" s="3">
        <f t="shared" si="35"/>
        <v>-3.3248866251093832</v>
      </c>
      <c r="Y103" s="3">
        <f t="shared" si="35"/>
        <v>-2.672158401926624</v>
      </c>
      <c r="Z103" s="3">
        <f t="shared" si="35"/>
        <v>-2.5518346980943978</v>
      </c>
      <c r="AA103" s="3">
        <f t="shared" si="35"/>
        <v>-3.1199790505073333</v>
      </c>
      <c r="AB103" s="3">
        <f t="shared" si="35"/>
        <v>-2.7742128371932946</v>
      </c>
      <c r="AC103" s="3">
        <f t="shared" si="35"/>
        <v>-3.0423129009898426</v>
      </c>
      <c r="AD103" s="3">
        <f t="shared" si="35"/>
        <v>-2.9717104527709655</v>
      </c>
      <c r="AE103" s="3">
        <f t="shared" si="35"/>
        <v>-3.0651238154088523</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49"/>
  <sheetViews>
    <sheetView topLeftCell="A46" zoomScale="55" zoomScaleNormal="55" workbookViewId="0">
      <pane xSplit="1" topLeftCell="B1" activePane="topRight" state="frozen"/>
      <selection activeCell="A61" sqref="A61"/>
      <selection pane="topRight" activeCell="C102" sqref="C102"/>
    </sheetView>
  </sheetViews>
  <sheetFormatPr baseColWidth="10" defaultColWidth="8.69921875" defaultRowHeight="11.4" x14ac:dyDescent="0.2"/>
  <cols>
    <col min="1" max="1" width="80" bestFit="1" customWidth="1"/>
    <col min="2" max="31" width="12.19921875" customWidth="1"/>
  </cols>
  <sheetData>
    <row r="1" spans="1:33" ht="14.4" x14ac:dyDescent="0.3">
      <c r="A1" s="2" t="s">
        <v>30</v>
      </c>
    </row>
    <row r="3" spans="1:33" x14ac:dyDescent="0.2">
      <c r="A3" t="s">
        <v>147</v>
      </c>
    </row>
    <row r="4" spans="1:33" x14ac:dyDescent="0.2">
      <c r="A4" t="s">
        <v>32</v>
      </c>
      <c r="B4" t="s">
        <v>33</v>
      </c>
    </row>
    <row r="5" spans="1:33" x14ac:dyDescent="0.2">
      <c r="A5" t="s">
        <v>34</v>
      </c>
      <c r="B5" t="s">
        <v>148</v>
      </c>
    </row>
    <row r="6" spans="1:33" x14ac:dyDescent="0.2">
      <c r="A6" t="s">
        <v>36</v>
      </c>
      <c r="B6" t="s">
        <v>149</v>
      </c>
    </row>
    <row r="8" spans="1:33" s="2" customFormat="1" ht="14.4" x14ac:dyDescent="0.3">
      <c r="A8" s="2" t="s">
        <v>38</v>
      </c>
      <c r="B8" s="2" t="s">
        <v>39</v>
      </c>
      <c r="C8" s="2" t="s">
        <v>40</v>
      </c>
      <c r="D8" s="2" t="s">
        <v>41</v>
      </c>
      <c r="E8" s="2" t="s">
        <v>42</v>
      </c>
      <c r="F8" s="2" t="s">
        <v>43</v>
      </c>
      <c r="G8" s="2" t="s">
        <v>44</v>
      </c>
      <c r="H8" s="2" t="s">
        <v>45</v>
      </c>
      <c r="I8" s="2" t="s">
        <v>46</v>
      </c>
      <c r="J8" s="2" t="s">
        <v>47</v>
      </c>
      <c r="K8" s="2" t="s">
        <v>48</v>
      </c>
      <c r="L8" s="2" t="s">
        <v>49</v>
      </c>
      <c r="M8" s="2" t="s">
        <v>50</v>
      </c>
      <c r="N8" s="2" t="s">
        <v>51</v>
      </c>
      <c r="O8" s="2" t="s">
        <v>52</v>
      </c>
      <c r="P8" s="2" t="s">
        <v>53</v>
      </c>
      <c r="Q8" s="2" t="s">
        <v>54</v>
      </c>
      <c r="R8" s="2" t="s">
        <v>55</v>
      </c>
      <c r="S8" s="2" t="s">
        <v>56</v>
      </c>
      <c r="T8" s="2" t="s">
        <v>57</v>
      </c>
      <c r="U8" s="2" t="s">
        <v>58</v>
      </c>
      <c r="V8" s="2" t="s">
        <v>59</v>
      </c>
      <c r="W8" s="2" t="s">
        <v>60</v>
      </c>
      <c r="X8" s="2" t="s">
        <v>61</v>
      </c>
      <c r="Y8" s="2" t="s">
        <v>62</v>
      </c>
      <c r="Z8" s="2" t="s">
        <v>63</v>
      </c>
      <c r="AA8" s="2" t="s">
        <v>64</v>
      </c>
      <c r="AB8" s="2" t="s">
        <v>65</v>
      </c>
      <c r="AC8" s="2" t="s">
        <v>66</v>
      </c>
      <c r="AD8" s="2" t="s">
        <v>67</v>
      </c>
      <c r="AE8" s="2" t="s">
        <v>68</v>
      </c>
    </row>
    <row r="9" spans="1:33" hidden="1" x14ac:dyDescent="0.2">
      <c r="A9" t="s">
        <v>69</v>
      </c>
      <c r="B9" t="s">
        <v>150</v>
      </c>
      <c r="C9" t="s">
        <v>150</v>
      </c>
      <c r="D9" t="s">
        <v>150</v>
      </c>
      <c r="E9" t="s">
        <v>150</v>
      </c>
      <c r="F9" t="s">
        <v>150</v>
      </c>
      <c r="G9" t="s">
        <v>150</v>
      </c>
      <c r="H9" t="s">
        <v>150</v>
      </c>
      <c r="I9" s="3">
        <v>-5.4623099999999997E-3</v>
      </c>
      <c r="J9" s="3">
        <v>-0.14278558999999999</v>
      </c>
      <c r="K9" s="3">
        <v>-0.13732327999999999</v>
      </c>
      <c r="L9" s="3">
        <v>-0.13732327999999999</v>
      </c>
      <c r="M9" s="3">
        <v>-0.13732327999999999</v>
      </c>
      <c r="N9" s="3">
        <v>-0.54661777333332995</v>
      </c>
      <c r="O9" s="3">
        <v>-1.24632265233333</v>
      </c>
      <c r="P9" s="3">
        <v>-0.69239684833333004</v>
      </c>
      <c r="Q9" s="3">
        <v>-0.60044219499999996</v>
      </c>
      <c r="R9" s="3">
        <v>-2.9393892400000001</v>
      </c>
      <c r="S9" s="3">
        <v>-2.7678264399999999</v>
      </c>
      <c r="T9" s="3">
        <v>-0.17880544000000001</v>
      </c>
      <c r="U9" s="3">
        <v>-14.833242240000001</v>
      </c>
      <c r="V9" s="3">
        <v>-0.11015989449999999</v>
      </c>
      <c r="W9" s="3">
        <v>-0.11015989449999999</v>
      </c>
      <c r="X9" t="s">
        <v>150</v>
      </c>
      <c r="Y9" s="3">
        <v>-0.39764597333333002</v>
      </c>
      <c r="Z9" s="3">
        <v>-0.47148983333333</v>
      </c>
      <c r="AA9" s="3">
        <v>-9.1490487733333303</v>
      </c>
      <c r="AB9" s="3">
        <v>-0.40606747999999998</v>
      </c>
      <c r="AC9" t="s">
        <v>150</v>
      </c>
      <c r="AD9" t="s">
        <v>150</v>
      </c>
      <c r="AE9" t="s">
        <v>150</v>
      </c>
    </row>
    <row r="10" spans="1:33" x14ac:dyDescent="0.2">
      <c r="A10" t="s">
        <v>70</v>
      </c>
      <c r="B10" t="s">
        <v>151</v>
      </c>
      <c r="C10" t="s">
        <v>151</v>
      </c>
      <c r="D10" t="s">
        <v>151</v>
      </c>
      <c r="E10" t="s">
        <v>151</v>
      </c>
      <c r="F10" t="s">
        <v>151</v>
      </c>
      <c r="G10" t="s">
        <v>151</v>
      </c>
      <c r="H10" t="s">
        <v>151</v>
      </c>
      <c r="I10" t="s">
        <v>151</v>
      </c>
      <c r="J10" t="s">
        <v>151</v>
      </c>
      <c r="K10" t="s">
        <v>151</v>
      </c>
      <c r="L10" t="s">
        <v>151</v>
      </c>
      <c r="M10" t="s">
        <v>151</v>
      </c>
      <c r="N10" t="s">
        <v>151</v>
      </c>
      <c r="O10" t="s">
        <v>151</v>
      </c>
      <c r="P10" t="s">
        <v>151</v>
      </c>
      <c r="Q10" t="s">
        <v>151</v>
      </c>
      <c r="R10" t="s">
        <v>151</v>
      </c>
      <c r="S10" t="s">
        <v>151</v>
      </c>
      <c r="T10" t="s">
        <v>151</v>
      </c>
      <c r="U10" t="s">
        <v>151</v>
      </c>
      <c r="V10" t="s">
        <v>151</v>
      </c>
      <c r="W10" t="s">
        <v>151</v>
      </c>
      <c r="X10" t="s">
        <v>151</v>
      </c>
      <c r="Y10" t="s">
        <v>151</v>
      </c>
      <c r="Z10" t="s">
        <v>151</v>
      </c>
      <c r="AA10" t="s">
        <v>151</v>
      </c>
      <c r="AB10" t="s">
        <v>139</v>
      </c>
      <c r="AC10" t="s">
        <v>139</v>
      </c>
      <c r="AD10" t="s">
        <v>139</v>
      </c>
      <c r="AE10" t="s">
        <v>139</v>
      </c>
      <c r="AG10" t="str">
        <f>LEFT(A10,3)</f>
        <v>AUT</v>
      </c>
    </row>
    <row r="11" spans="1:33" hidden="1" x14ac:dyDescent="0.2">
      <c r="A11" t="s">
        <v>71</v>
      </c>
      <c r="B11" s="3">
        <v>-13.5</v>
      </c>
      <c r="C11" s="3">
        <v>-13.5</v>
      </c>
      <c r="D11" s="3">
        <v>-12.1</v>
      </c>
      <c r="E11" s="3">
        <v>-11.48</v>
      </c>
      <c r="F11" s="3">
        <v>-10.48</v>
      </c>
      <c r="G11" s="3">
        <v>-9.5</v>
      </c>
      <c r="H11" s="3">
        <v>-9.02</v>
      </c>
      <c r="I11" s="3">
        <v>-8.42</v>
      </c>
      <c r="J11" s="3">
        <v>-6.68</v>
      </c>
      <c r="K11" s="3">
        <v>-6.22</v>
      </c>
      <c r="L11" s="3">
        <v>-5.68</v>
      </c>
      <c r="M11" s="3">
        <v>-5.28</v>
      </c>
      <c r="N11" s="3">
        <v>-4.96</v>
      </c>
      <c r="O11" s="3">
        <v>-4.54</v>
      </c>
      <c r="P11" s="3">
        <v>-3.82</v>
      </c>
      <c r="Q11" s="3">
        <v>-2.86</v>
      </c>
      <c r="R11" s="3">
        <v>-3.78</v>
      </c>
      <c r="S11" s="3">
        <v>-2.78</v>
      </c>
      <c r="T11" s="3">
        <v>-2.62</v>
      </c>
      <c r="U11" s="3">
        <v>-2.74</v>
      </c>
      <c r="V11" s="3">
        <v>-2.73</v>
      </c>
      <c r="W11" s="3">
        <v>-2.71</v>
      </c>
      <c r="X11" s="3">
        <v>-2.97</v>
      </c>
      <c r="Y11" s="3">
        <v>-2.87</v>
      </c>
      <c r="Z11" s="3">
        <v>-3.15</v>
      </c>
      <c r="AA11" s="3">
        <v>-2.12</v>
      </c>
      <c r="AB11" s="3">
        <v>-1.94</v>
      </c>
      <c r="AC11" s="3">
        <v>-3.1</v>
      </c>
      <c r="AD11" s="3">
        <v>-1.85</v>
      </c>
      <c r="AE11" s="3">
        <v>-1.66</v>
      </c>
      <c r="AG11" t="str">
        <f t="shared" ref="AG11:AG58" si="0">LEFT(A11,3)</f>
        <v>BLR</v>
      </c>
    </row>
    <row r="12" spans="1:33" x14ac:dyDescent="0.2">
      <c r="A12" t="s">
        <v>132</v>
      </c>
      <c r="B12" t="s">
        <v>1</v>
      </c>
      <c r="C12" t="s">
        <v>1</v>
      </c>
      <c r="D12" t="s">
        <v>1</v>
      </c>
      <c r="E12" t="s">
        <v>1</v>
      </c>
      <c r="F12" t="s">
        <v>1</v>
      </c>
      <c r="G12" t="s">
        <v>1</v>
      </c>
      <c r="H12" t="s">
        <v>1</v>
      </c>
      <c r="I12" t="s">
        <v>1</v>
      </c>
      <c r="J12" t="s">
        <v>1</v>
      </c>
      <c r="K12" t="s">
        <v>1</v>
      </c>
      <c r="L12" t="s">
        <v>1</v>
      </c>
      <c r="M12" t="s">
        <v>1</v>
      </c>
      <c r="N12" t="s">
        <v>1</v>
      </c>
      <c r="O12" t="s">
        <v>1</v>
      </c>
      <c r="P12" t="s">
        <v>1</v>
      </c>
      <c r="Q12" t="s">
        <v>1</v>
      </c>
      <c r="R12" t="s">
        <v>1</v>
      </c>
      <c r="S12" t="s">
        <v>1</v>
      </c>
      <c r="T12" t="s">
        <v>1</v>
      </c>
      <c r="U12" t="s">
        <v>1</v>
      </c>
      <c r="V12" t="s">
        <v>1</v>
      </c>
      <c r="W12" t="s">
        <v>1</v>
      </c>
      <c r="X12" t="s">
        <v>1</v>
      </c>
      <c r="Y12" t="s">
        <v>1</v>
      </c>
      <c r="Z12" t="s">
        <v>1</v>
      </c>
      <c r="AA12" t="s">
        <v>1</v>
      </c>
      <c r="AB12" t="s">
        <v>1</v>
      </c>
      <c r="AC12" t="s">
        <v>1</v>
      </c>
      <c r="AD12" t="s">
        <v>1</v>
      </c>
      <c r="AE12" t="s">
        <v>1</v>
      </c>
      <c r="AG12" t="str">
        <f t="shared" si="0"/>
        <v>BEL</v>
      </c>
    </row>
    <row r="13" spans="1:33" x14ac:dyDescent="0.2">
      <c r="A13" t="s">
        <v>74</v>
      </c>
      <c r="B13" t="s">
        <v>152</v>
      </c>
      <c r="C13" t="s">
        <v>152</v>
      </c>
      <c r="D13" t="s">
        <v>152</v>
      </c>
      <c r="E13" t="s">
        <v>152</v>
      </c>
      <c r="F13" t="s">
        <v>152</v>
      </c>
      <c r="G13" t="s">
        <v>152</v>
      </c>
      <c r="H13" t="s">
        <v>152</v>
      </c>
      <c r="I13" t="s">
        <v>152</v>
      </c>
      <c r="J13" t="s">
        <v>152</v>
      </c>
      <c r="K13" t="s">
        <v>152</v>
      </c>
      <c r="L13" t="s">
        <v>152</v>
      </c>
      <c r="M13" t="s">
        <v>152</v>
      </c>
      <c r="N13" t="s">
        <v>152</v>
      </c>
      <c r="O13" t="s">
        <v>152</v>
      </c>
      <c r="P13" t="s">
        <v>152</v>
      </c>
      <c r="Q13" t="s">
        <v>152</v>
      </c>
      <c r="R13" t="s">
        <v>152</v>
      </c>
      <c r="S13" t="s">
        <v>152</v>
      </c>
      <c r="T13" t="s">
        <v>152</v>
      </c>
      <c r="U13" t="s">
        <v>152</v>
      </c>
      <c r="V13" t="s">
        <v>152</v>
      </c>
      <c r="W13" t="s">
        <v>152</v>
      </c>
      <c r="X13" t="s">
        <v>152</v>
      </c>
      <c r="Y13" t="s">
        <v>152</v>
      </c>
      <c r="Z13" t="s">
        <v>152</v>
      </c>
      <c r="AA13" t="s">
        <v>150</v>
      </c>
      <c r="AB13" t="s">
        <v>150</v>
      </c>
      <c r="AC13" t="s">
        <v>150</v>
      </c>
      <c r="AD13" t="s">
        <v>150</v>
      </c>
      <c r="AE13" t="s">
        <v>150</v>
      </c>
      <c r="AG13" t="str">
        <f t="shared" si="0"/>
        <v>BGR</v>
      </c>
    </row>
    <row r="14" spans="1:33" hidden="1" x14ac:dyDescent="0.2">
      <c r="A14" t="s">
        <v>75</v>
      </c>
      <c r="B14" t="s">
        <v>150</v>
      </c>
      <c r="C14" t="s">
        <v>150</v>
      </c>
      <c r="D14" t="s">
        <v>150</v>
      </c>
      <c r="E14" t="s">
        <v>150</v>
      </c>
      <c r="F14" t="s">
        <v>150</v>
      </c>
      <c r="G14" t="s">
        <v>150</v>
      </c>
      <c r="H14" t="s">
        <v>150</v>
      </c>
      <c r="I14" t="s">
        <v>150</v>
      </c>
      <c r="J14" t="s">
        <v>150</v>
      </c>
      <c r="K14" t="s">
        <v>150</v>
      </c>
      <c r="L14" t="s">
        <v>150</v>
      </c>
      <c r="M14" t="s">
        <v>150</v>
      </c>
      <c r="N14" t="s">
        <v>150</v>
      </c>
      <c r="O14" t="s">
        <v>150</v>
      </c>
      <c r="P14" t="s">
        <v>150</v>
      </c>
      <c r="Q14" t="s">
        <v>150</v>
      </c>
      <c r="R14" t="s">
        <v>150</v>
      </c>
      <c r="S14" t="s">
        <v>150</v>
      </c>
      <c r="T14" t="s">
        <v>150</v>
      </c>
      <c r="U14" t="s">
        <v>150</v>
      </c>
      <c r="V14" t="s">
        <v>150</v>
      </c>
      <c r="W14" t="s">
        <v>150</v>
      </c>
      <c r="X14" t="s">
        <v>150</v>
      </c>
      <c r="Y14" t="s">
        <v>150</v>
      </c>
      <c r="Z14" t="s">
        <v>150</v>
      </c>
      <c r="AA14" t="s">
        <v>150</v>
      </c>
      <c r="AB14" t="s">
        <v>150</v>
      </c>
      <c r="AC14" t="s">
        <v>150</v>
      </c>
      <c r="AD14" t="s">
        <v>150</v>
      </c>
      <c r="AE14" t="s">
        <v>150</v>
      </c>
      <c r="AG14" t="str">
        <f t="shared" si="0"/>
        <v>CAN</v>
      </c>
    </row>
    <row r="15" spans="1:33" x14ac:dyDescent="0.2">
      <c r="A15" t="s">
        <v>76</v>
      </c>
      <c r="B15" t="s">
        <v>1</v>
      </c>
      <c r="C15" t="s">
        <v>1</v>
      </c>
      <c r="D15" t="s">
        <v>1</v>
      </c>
      <c r="E15" t="s">
        <v>1</v>
      </c>
      <c r="F15" t="s">
        <v>1</v>
      </c>
      <c r="G15" t="s">
        <v>1</v>
      </c>
      <c r="H15" t="s">
        <v>1</v>
      </c>
      <c r="I15" t="s">
        <v>1</v>
      </c>
      <c r="J15" t="s">
        <v>1</v>
      </c>
      <c r="K15" t="s">
        <v>1</v>
      </c>
      <c r="L15" t="s">
        <v>1</v>
      </c>
      <c r="M15" t="s">
        <v>1</v>
      </c>
      <c r="N15" t="s">
        <v>1</v>
      </c>
      <c r="O15" t="s">
        <v>1</v>
      </c>
      <c r="P15" t="s">
        <v>1</v>
      </c>
      <c r="Q15" t="s">
        <v>1</v>
      </c>
      <c r="R15" t="s">
        <v>1</v>
      </c>
      <c r="S15" t="s">
        <v>1</v>
      </c>
      <c r="T15" t="s">
        <v>1</v>
      </c>
      <c r="U15" t="s">
        <v>1</v>
      </c>
      <c r="V15" t="s">
        <v>1</v>
      </c>
      <c r="W15" t="s">
        <v>1</v>
      </c>
      <c r="X15" t="s">
        <v>1</v>
      </c>
      <c r="Y15" t="s">
        <v>1</v>
      </c>
      <c r="Z15" t="s">
        <v>1</v>
      </c>
      <c r="AA15" t="s">
        <v>1</v>
      </c>
      <c r="AB15" t="s">
        <v>1</v>
      </c>
      <c r="AC15" t="s">
        <v>1</v>
      </c>
      <c r="AD15" t="s">
        <v>1</v>
      </c>
      <c r="AE15" t="s">
        <v>1</v>
      </c>
      <c r="AG15" t="str">
        <f t="shared" si="0"/>
        <v>HRV</v>
      </c>
    </row>
    <row r="16" spans="1:33" x14ac:dyDescent="0.2">
      <c r="A16" t="s">
        <v>77</v>
      </c>
      <c r="B16" t="s">
        <v>1</v>
      </c>
      <c r="C16" t="s">
        <v>1</v>
      </c>
      <c r="D16" t="s">
        <v>1</v>
      </c>
      <c r="E16" t="s">
        <v>1</v>
      </c>
      <c r="F16" t="s">
        <v>1</v>
      </c>
      <c r="G16" t="s">
        <v>1</v>
      </c>
      <c r="H16" t="s">
        <v>1</v>
      </c>
      <c r="I16" t="s">
        <v>1</v>
      </c>
      <c r="J16" t="s">
        <v>1</v>
      </c>
      <c r="K16" t="s">
        <v>1</v>
      </c>
      <c r="L16" t="s">
        <v>1</v>
      </c>
      <c r="M16" t="s">
        <v>1</v>
      </c>
      <c r="N16" t="s">
        <v>1</v>
      </c>
      <c r="O16" t="s">
        <v>1</v>
      </c>
      <c r="P16" t="s">
        <v>1</v>
      </c>
      <c r="Q16" t="s">
        <v>1</v>
      </c>
      <c r="R16" t="s">
        <v>1</v>
      </c>
      <c r="S16" t="s">
        <v>1</v>
      </c>
      <c r="T16" t="s">
        <v>1</v>
      </c>
      <c r="U16" t="s">
        <v>1</v>
      </c>
      <c r="V16" t="s">
        <v>1</v>
      </c>
      <c r="W16" t="s">
        <v>1</v>
      </c>
      <c r="X16" t="s">
        <v>1</v>
      </c>
      <c r="Y16" t="s">
        <v>1</v>
      </c>
      <c r="Z16" t="s">
        <v>1</v>
      </c>
      <c r="AA16" t="s">
        <v>1</v>
      </c>
      <c r="AB16" t="s">
        <v>1</v>
      </c>
      <c r="AC16" t="s">
        <v>1</v>
      </c>
      <c r="AD16" t="s">
        <v>1</v>
      </c>
      <c r="AE16" t="s">
        <v>1</v>
      </c>
      <c r="AG16" t="str">
        <f t="shared" si="0"/>
        <v>CYP</v>
      </c>
    </row>
    <row r="17" spans="1:33" x14ac:dyDescent="0.2">
      <c r="A17" t="s">
        <v>78</v>
      </c>
      <c r="B17" t="s">
        <v>97</v>
      </c>
      <c r="C17" t="s">
        <v>97</v>
      </c>
      <c r="D17" t="s">
        <v>97</v>
      </c>
      <c r="E17" t="s">
        <v>97</v>
      </c>
      <c r="F17" t="s">
        <v>97</v>
      </c>
      <c r="G17" t="s">
        <v>97</v>
      </c>
      <c r="H17" t="s">
        <v>97</v>
      </c>
      <c r="I17" t="s">
        <v>97</v>
      </c>
      <c r="J17" t="s">
        <v>97</v>
      </c>
      <c r="K17" t="s">
        <v>97</v>
      </c>
      <c r="L17" t="s">
        <v>97</v>
      </c>
      <c r="M17" t="s">
        <v>97</v>
      </c>
      <c r="N17" t="s">
        <v>97</v>
      </c>
      <c r="O17" t="s">
        <v>97</v>
      </c>
      <c r="P17" t="s">
        <v>97</v>
      </c>
      <c r="Q17" t="s">
        <v>97</v>
      </c>
      <c r="R17" t="s">
        <v>97</v>
      </c>
      <c r="S17" t="s">
        <v>97</v>
      </c>
      <c r="T17" t="s">
        <v>97</v>
      </c>
      <c r="U17" t="s">
        <v>97</v>
      </c>
      <c r="V17" t="s">
        <v>97</v>
      </c>
      <c r="W17" t="s">
        <v>97</v>
      </c>
      <c r="X17" t="s">
        <v>97</v>
      </c>
      <c r="Y17" t="s">
        <v>97</v>
      </c>
      <c r="Z17" t="s">
        <v>97</v>
      </c>
      <c r="AA17" t="s">
        <v>97</v>
      </c>
      <c r="AB17" t="s">
        <v>97</v>
      </c>
      <c r="AC17" t="s">
        <v>97</v>
      </c>
      <c r="AD17" t="s">
        <v>97</v>
      </c>
      <c r="AE17" t="s">
        <v>97</v>
      </c>
      <c r="AG17" t="str">
        <f t="shared" si="0"/>
        <v>CZE</v>
      </c>
    </row>
    <row r="18" spans="1:33" x14ac:dyDescent="0.2">
      <c r="A18" t="s">
        <v>79</v>
      </c>
      <c r="B18" s="3">
        <v>-27.147960000000001</v>
      </c>
      <c r="C18" s="3">
        <v>-27.147960000000001</v>
      </c>
      <c r="D18" s="3">
        <v>-24.874359999999999</v>
      </c>
      <c r="E18" s="3">
        <v>-24.760680000000001</v>
      </c>
      <c r="F18" s="3">
        <v>-21.350280000000001</v>
      </c>
      <c r="G18" s="3">
        <v>-20.327159999999999</v>
      </c>
      <c r="H18" s="3">
        <v>-19.190359999999998</v>
      </c>
      <c r="I18" s="3">
        <v>-23.11232</v>
      </c>
      <c r="J18" s="3">
        <v>-28.91</v>
      </c>
      <c r="K18" s="3">
        <v>-23.567039999999999</v>
      </c>
      <c r="L18" s="3">
        <v>-18.849319999999999</v>
      </c>
      <c r="M18" s="3">
        <v>-18.508279999999999</v>
      </c>
      <c r="N18" s="3">
        <v>-20.781880000000001</v>
      </c>
      <c r="O18" s="3">
        <v>-23.567039999999999</v>
      </c>
      <c r="P18" s="3">
        <v>-22.316559999999999</v>
      </c>
      <c r="Q18" s="3">
        <v>-24.078600000000002</v>
      </c>
      <c r="R18" s="3">
        <v>-22.828119999999998</v>
      </c>
      <c r="S18" s="3">
        <v>-23.567039999999999</v>
      </c>
      <c r="T18" s="3">
        <v>-18.224080000000001</v>
      </c>
      <c r="U18" s="3">
        <v>-12.710599999999999</v>
      </c>
      <c r="V18" s="3">
        <v>-16.462039999999998</v>
      </c>
      <c r="W18" s="3">
        <v>-14.289452942</v>
      </c>
      <c r="X18" s="3">
        <v>-15.8368</v>
      </c>
      <c r="Y18" s="3">
        <v>-13.10848</v>
      </c>
      <c r="Z18" s="3">
        <v>-10.993359999999999</v>
      </c>
      <c r="AA18" s="3">
        <v>-13.153280000000001</v>
      </c>
      <c r="AB18" s="3">
        <v>-11.10704</v>
      </c>
      <c r="AC18" s="3">
        <v>-11.50492</v>
      </c>
      <c r="AD18" s="3">
        <v>-8.3218800000000002</v>
      </c>
      <c r="AE18" s="3">
        <v>-14.346920000000001</v>
      </c>
      <c r="AG18" t="str">
        <f t="shared" si="0"/>
        <v>DNK</v>
      </c>
    </row>
    <row r="19" spans="1:33" x14ac:dyDescent="0.2">
      <c r="A19" t="s">
        <v>80</v>
      </c>
      <c r="B19" s="3">
        <v>-27.147960000000001</v>
      </c>
      <c r="C19" s="3">
        <v>-27.147960000000001</v>
      </c>
      <c r="D19" s="3">
        <v>-24.874359999999999</v>
      </c>
      <c r="E19" s="3">
        <v>-24.760680000000001</v>
      </c>
      <c r="F19" s="3">
        <v>-21.350280000000001</v>
      </c>
      <c r="G19" s="3">
        <v>-20.327159999999999</v>
      </c>
      <c r="H19" s="3">
        <v>-19.190359999999998</v>
      </c>
      <c r="I19" s="3">
        <v>-23.11232</v>
      </c>
      <c r="J19" s="3">
        <v>-28.91</v>
      </c>
      <c r="K19" s="3">
        <v>-23.567039999999999</v>
      </c>
      <c r="L19" s="3">
        <v>-18.849319999999999</v>
      </c>
      <c r="M19" s="3">
        <v>-18.508279999999999</v>
      </c>
      <c r="N19" s="3">
        <v>-20.781880000000001</v>
      </c>
      <c r="O19" s="3">
        <v>-23.567039999999999</v>
      </c>
      <c r="P19" s="3">
        <v>-22.316559999999999</v>
      </c>
      <c r="Q19" s="3">
        <v>-24.078600000000002</v>
      </c>
      <c r="R19" s="3">
        <v>-22.828119999999998</v>
      </c>
      <c r="S19" s="3">
        <v>-23.567039999999999</v>
      </c>
      <c r="T19" s="3">
        <v>-18.224080000000001</v>
      </c>
      <c r="U19" s="3">
        <v>-12.710599999999999</v>
      </c>
      <c r="V19" s="3">
        <v>-16.462039999999998</v>
      </c>
      <c r="W19" s="3">
        <v>-14.289452942</v>
      </c>
      <c r="X19" s="3">
        <v>-15.8368</v>
      </c>
      <c r="Y19" s="3">
        <v>-13.10848</v>
      </c>
      <c r="Z19" s="3">
        <v>-10.993359999999999</v>
      </c>
      <c r="AA19" s="3">
        <v>-13.153280000000001</v>
      </c>
      <c r="AB19" s="3">
        <v>-11.10704</v>
      </c>
      <c r="AC19" s="3">
        <v>-11.50492</v>
      </c>
      <c r="AD19" s="3">
        <v>-8.3218800000000002</v>
      </c>
      <c r="AE19" s="3">
        <v>-14.346920000000001</v>
      </c>
      <c r="AG19" t="str">
        <f t="shared" si="0"/>
        <v>DKE</v>
      </c>
    </row>
    <row r="20" spans="1:33" x14ac:dyDescent="0.2">
      <c r="A20" t="s">
        <v>81</v>
      </c>
      <c r="B20" s="3">
        <v>-27.147960000000001</v>
      </c>
      <c r="C20" s="3">
        <v>-27.147960000000001</v>
      </c>
      <c r="D20" s="3">
        <v>-24.874359999999999</v>
      </c>
      <c r="E20" s="3">
        <v>-24.760680000000001</v>
      </c>
      <c r="F20" s="3">
        <v>-21.350280000000001</v>
      </c>
      <c r="G20" s="3">
        <v>-20.327159999999999</v>
      </c>
      <c r="H20" s="3">
        <v>-19.190359999999998</v>
      </c>
      <c r="I20" s="3">
        <v>-23.11232</v>
      </c>
      <c r="J20" s="3">
        <v>-28.91</v>
      </c>
      <c r="K20" s="3">
        <v>-23.567039999999999</v>
      </c>
      <c r="L20" s="3">
        <v>-18.849319999999999</v>
      </c>
      <c r="M20" s="3">
        <v>-18.508279999999999</v>
      </c>
      <c r="N20" s="3">
        <v>-20.781880000000001</v>
      </c>
      <c r="O20" s="3">
        <v>-23.567039999999999</v>
      </c>
      <c r="P20" s="3">
        <v>-22.316559999999999</v>
      </c>
      <c r="Q20" s="3">
        <v>-24.078600000000002</v>
      </c>
      <c r="R20" s="3">
        <v>-22.828119999999998</v>
      </c>
      <c r="S20" s="3">
        <v>-23.567039999999999</v>
      </c>
      <c r="T20" s="3">
        <v>-18.224080000000001</v>
      </c>
      <c r="U20" s="3">
        <v>-12.710599999999999</v>
      </c>
      <c r="V20" s="3">
        <v>-16.462039999999998</v>
      </c>
      <c r="W20" s="3">
        <v>-14.289452942</v>
      </c>
      <c r="X20" s="3">
        <v>-15.8368</v>
      </c>
      <c r="Y20" s="3">
        <v>-13.10848</v>
      </c>
      <c r="Z20" s="3">
        <v>-10.993359999999999</v>
      </c>
      <c r="AA20" s="3">
        <v>-13.153280000000001</v>
      </c>
      <c r="AB20" s="3">
        <v>-11.10704</v>
      </c>
      <c r="AC20" s="3">
        <v>-11.50492</v>
      </c>
      <c r="AD20" s="3">
        <v>-8.3218800000000002</v>
      </c>
      <c r="AE20" s="3">
        <v>-14.346920000000001</v>
      </c>
      <c r="AG20" t="str">
        <f t="shared" si="0"/>
        <v>DNM</v>
      </c>
    </row>
    <row r="21" spans="1:33" ht="12" thickBot="1" x14ac:dyDescent="0.25">
      <c r="A21" t="s">
        <v>82</v>
      </c>
      <c r="B21" s="3">
        <v>-298.67723799999999</v>
      </c>
      <c r="C21" s="3">
        <v>-298.67723799999999</v>
      </c>
      <c r="D21" s="3">
        <v>-281.87723800000003</v>
      </c>
      <c r="E21" s="3">
        <v>-393.69744933333334</v>
      </c>
      <c r="F21" s="3">
        <v>-176.32883033333334</v>
      </c>
      <c r="G21" s="3">
        <v>-366.4846246666666</v>
      </c>
      <c r="H21" s="3">
        <v>-304.34708566666666</v>
      </c>
      <c r="I21" s="3">
        <v>-333.94288</v>
      </c>
      <c r="J21" s="3">
        <v>-320.29489133333328</v>
      </c>
      <c r="K21" s="3">
        <v>-122.13768533333334</v>
      </c>
      <c r="L21" s="3">
        <v>-370.27563966666668</v>
      </c>
      <c r="M21" s="3">
        <v>-234.6802606666667</v>
      </c>
      <c r="N21" s="3">
        <v>-256.30725666666672</v>
      </c>
      <c r="O21" s="3">
        <v>-433.09115766666673</v>
      </c>
      <c r="P21" s="3">
        <v>-300.319773</v>
      </c>
      <c r="Q21" s="3">
        <v>-234.24308300000001</v>
      </c>
      <c r="R21" s="3">
        <v>-316.53972633333331</v>
      </c>
      <c r="S21" s="3">
        <v>-365.7430006666666</v>
      </c>
      <c r="T21" s="3">
        <v>-271.08648633333337</v>
      </c>
      <c r="U21" s="3">
        <v>-218.42997199999999</v>
      </c>
      <c r="V21" s="3">
        <v>-256.30475633333333</v>
      </c>
      <c r="W21" s="3">
        <v>-278.49954066666663</v>
      </c>
      <c r="X21" s="3">
        <v>-271.73865233333328</v>
      </c>
      <c r="Y21" s="3">
        <v>-199.65249800000001</v>
      </c>
      <c r="Z21" s="3">
        <v>-297.99301033333336</v>
      </c>
      <c r="AA21" s="3">
        <v>-254.03462233333335</v>
      </c>
      <c r="AB21" s="3">
        <v>-223.64956766666668</v>
      </c>
      <c r="AC21" s="3">
        <v>-170.59848399999998</v>
      </c>
      <c r="AD21" s="3">
        <v>-213.37245500000003</v>
      </c>
      <c r="AE21" s="3">
        <v>-289.45309266666658</v>
      </c>
      <c r="AG21" t="str">
        <f t="shared" si="0"/>
        <v>EST</v>
      </c>
    </row>
    <row r="22" spans="1:33" ht="14.4" thickBot="1" x14ac:dyDescent="0.3">
      <c r="A22" s="66" t="s">
        <v>179</v>
      </c>
      <c r="B22" s="67"/>
      <c r="C22" s="67">
        <f>C24/1000*(44/12)</f>
        <v>-6.6536201944782274</v>
      </c>
      <c r="D22" s="67">
        <f t="shared" ref="D22:AE22" si="1">D24/1000*(44/12)</f>
        <v>-6.6514156467877692</v>
      </c>
      <c r="E22" s="67">
        <f t="shared" si="1"/>
        <v>-6.6635045952414611</v>
      </c>
      <c r="F22" s="67">
        <f t="shared" si="1"/>
        <v>-6.6763187278352172</v>
      </c>
      <c r="G22" s="67">
        <f t="shared" si="1"/>
        <v>-6.5643452417218633</v>
      </c>
      <c r="H22" s="67">
        <f t="shared" si="1"/>
        <v>-6.4841140209074259</v>
      </c>
      <c r="I22" s="67">
        <f t="shared" si="1"/>
        <v>-6.5842403692735765</v>
      </c>
      <c r="J22" s="67">
        <f t="shared" si="1"/>
        <v>-6.6529555940664133</v>
      </c>
      <c r="K22" s="67">
        <f t="shared" si="1"/>
        <v>-6.7793336691986932</v>
      </c>
      <c r="L22" s="67">
        <f t="shared" si="1"/>
        <v>-6.6498364685831772</v>
      </c>
      <c r="M22" s="67">
        <f t="shared" si="1"/>
        <v>-6.6602564661326253</v>
      </c>
      <c r="N22" s="67">
        <f t="shared" si="1"/>
        <v>-6.6209181024264714</v>
      </c>
      <c r="O22" s="67">
        <f t="shared" si="1"/>
        <v>-6.8192634847108016</v>
      </c>
      <c r="P22" s="67">
        <f t="shared" si="1"/>
        <v>-6.5825119946192086</v>
      </c>
      <c r="Q22" s="67">
        <f t="shared" si="1"/>
        <v>-6.7530995487284473</v>
      </c>
      <c r="R22" s="67">
        <f t="shared" si="1"/>
        <v>-6.6967378483439788</v>
      </c>
      <c r="S22" s="67">
        <f t="shared" si="1"/>
        <v>-6.6767398757596537</v>
      </c>
      <c r="T22" s="67">
        <f t="shared" si="1"/>
        <v>-6.8408742515478567</v>
      </c>
      <c r="U22" s="67">
        <f t="shared" si="1"/>
        <v>-6.8839868487218032</v>
      </c>
      <c r="V22" s="67">
        <f t="shared" si="1"/>
        <v>-6.8460129458957502</v>
      </c>
      <c r="W22" s="67">
        <f t="shared" si="1"/>
        <v>-6.8200257430696967</v>
      </c>
      <c r="X22" s="67">
        <f t="shared" si="1"/>
        <v>-6.8635336122363633</v>
      </c>
      <c r="Y22" s="67">
        <f t="shared" si="1"/>
        <v>-6.9223186480696972</v>
      </c>
      <c r="Z22" s="67">
        <f t="shared" si="1"/>
        <v>-6.7618175839030297</v>
      </c>
      <c r="AA22" s="67">
        <f t="shared" si="1"/>
        <v>-6.8718398864030306</v>
      </c>
      <c r="AB22" s="67">
        <f t="shared" si="1"/>
        <v>-6.8206562932002424</v>
      </c>
      <c r="AC22" s="67">
        <f t="shared" si="1"/>
        <v>-6.8278715434033446</v>
      </c>
      <c r="AD22" s="67">
        <f t="shared" si="1"/>
        <v>-6.8037779213970451</v>
      </c>
      <c r="AE22" s="68">
        <f t="shared" si="1"/>
        <v>-6.8055824640637113</v>
      </c>
      <c r="AG22" t="str">
        <f t="shared" si="0"/>
        <v xml:space="preserve">EU </v>
      </c>
    </row>
    <row r="23" spans="1:33" hidden="1" x14ac:dyDescent="0.2">
      <c r="A23" t="s">
        <v>83</v>
      </c>
      <c r="B23" s="3">
        <v>-2338.3381497067762</v>
      </c>
      <c r="C23" s="3">
        <v>-2338.3381497067762</v>
      </c>
      <c r="D23" s="3">
        <v>-2353.9873602604557</v>
      </c>
      <c r="E23" s="3">
        <v>-2569.5663145081526</v>
      </c>
      <c r="F23" s="3">
        <v>-2339.1568868546692</v>
      </c>
      <c r="G23" s="3">
        <v>-2710.0494755732448</v>
      </c>
      <c r="H23" s="3">
        <v>-2570.405931475409</v>
      </c>
      <c r="I23" s="3">
        <v>-2526.1203047916811</v>
      </c>
      <c r="J23" s="3">
        <v>-2534.9387607584317</v>
      </c>
      <c r="K23" s="3">
        <v>-2233.7924577801459</v>
      </c>
      <c r="L23" s="3">
        <v>-2647.6869702217127</v>
      </c>
      <c r="M23" s="3">
        <v>-2418.7755209167294</v>
      </c>
      <c r="N23" s="3">
        <v>-2606.3054306426607</v>
      </c>
      <c r="O23" s="3">
        <v>-2862.3157888319406</v>
      </c>
      <c r="P23" s="3">
        <v>-2710.6795499600216</v>
      </c>
      <c r="Q23" s="3">
        <v>-2677.0504926781159</v>
      </c>
      <c r="R23" s="3">
        <v>-2945.9371644746775</v>
      </c>
      <c r="S23" s="3">
        <v>-3006.4895235018294</v>
      </c>
      <c r="T23" s="3">
        <v>-2745.8760889286391</v>
      </c>
      <c r="U23" s="3">
        <v>-2693.9529306596924</v>
      </c>
      <c r="V23" s="3">
        <v>-2756.4771524303715</v>
      </c>
      <c r="W23" s="3">
        <v>-2657.4801490325694</v>
      </c>
      <c r="X23" s="3">
        <v>-2742.727135697432</v>
      </c>
      <c r="Y23" s="3">
        <v>-2663.7360181552531</v>
      </c>
      <c r="Z23" s="3">
        <v>-2805.6947724274764</v>
      </c>
      <c r="AA23" s="3">
        <v>-2829.447859932332</v>
      </c>
      <c r="AB23" s="3">
        <v>-2865.0891045400253</v>
      </c>
      <c r="AC23" s="3">
        <v>-2767.1683637595761</v>
      </c>
      <c r="AD23" s="3">
        <v>-2697.8575681877855</v>
      </c>
      <c r="AE23" s="3">
        <v>-2784.859981034549</v>
      </c>
      <c r="AG23" t="str">
        <f t="shared" si="0"/>
        <v>EUA</v>
      </c>
    </row>
    <row r="24" spans="1:33" s="9" customFormat="1" x14ac:dyDescent="0.2">
      <c r="A24" s="9" t="s">
        <v>84</v>
      </c>
      <c r="B24" s="13">
        <f>(-1947.42894824086)-B57</f>
        <v>-1814.6236894031531</v>
      </c>
      <c r="C24" s="13">
        <f t="shared" ref="C24:AE24" si="2">(-1947.42894824086)-C57</f>
        <v>-1814.6236894031531</v>
      </c>
      <c r="D24" s="13">
        <f t="shared" si="2"/>
        <v>-1814.0224491239371</v>
      </c>
      <c r="E24" s="13">
        <f t="shared" si="2"/>
        <v>-1817.319435065853</v>
      </c>
      <c r="F24" s="13">
        <f t="shared" si="2"/>
        <v>-1820.8141985005138</v>
      </c>
      <c r="G24" s="13">
        <f t="shared" si="2"/>
        <v>-1790.2759750150537</v>
      </c>
      <c r="H24" s="13">
        <f t="shared" si="2"/>
        <v>-1768.3947329747527</v>
      </c>
      <c r="I24" s="13">
        <f t="shared" si="2"/>
        <v>-1795.7019188927936</v>
      </c>
      <c r="J24" s="13">
        <f t="shared" si="2"/>
        <v>-1814.4424347453855</v>
      </c>
      <c r="K24" s="13">
        <f t="shared" si="2"/>
        <v>-1848.9091825087344</v>
      </c>
      <c r="L24" s="13">
        <f t="shared" si="2"/>
        <v>-1813.5917641590484</v>
      </c>
      <c r="M24" s="13">
        <f t="shared" si="2"/>
        <v>-1816.4335816725343</v>
      </c>
      <c r="N24" s="13">
        <f t="shared" si="2"/>
        <v>-1805.7049370254013</v>
      </c>
      <c r="O24" s="13">
        <f t="shared" si="2"/>
        <v>-1859.799132193855</v>
      </c>
      <c r="P24" s="13">
        <f t="shared" si="2"/>
        <v>-1795.2305439870568</v>
      </c>
      <c r="Q24" s="13">
        <f t="shared" si="2"/>
        <v>-1841.7544223804855</v>
      </c>
      <c r="R24" s="13">
        <f t="shared" si="2"/>
        <v>-1826.383049548358</v>
      </c>
      <c r="S24" s="13">
        <f t="shared" si="2"/>
        <v>-1820.9290570253602</v>
      </c>
      <c r="T24" s="13">
        <f t="shared" si="2"/>
        <v>-1865.69297769487</v>
      </c>
      <c r="U24" s="13">
        <f t="shared" si="2"/>
        <v>-1877.4509587423101</v>
      </c>
      <c r="V24" s="13">
        <f t="shared" si="2"/>
        <v>-1867.0944397897501</v>
      </c>
      <c r="W24" s="13">
        <f t="shared" si="2"/>
        <v>-1860.0070208371901</v>
      </c>
      <c r="X24" s="13">
        <f t="shared" si="2"/>
        <v>-1871.8728033371901</v>
      </c>
      <c r="Y24" s="13">
        <f t="shared" si="2"/>
        <v>-1887.9050858371902</v>
      </c>
      <c r="Z24" s="13">
        <f t="shared" si="2"/>
        <v>-1844.13206833719</v>
      </c>
      <c r="AA24" s="13">
        <f t="shared" si="2"/>
        <v>-1874.1381508371901</v>
      </c>
      <c r="AB24" s="13">
        <f t="shared" si="2"/>
        <v>-1860.1789890546117</v>
      </c>
      <c r="AC24" s="13">
        <f t="shared" si="2"/>
        <v>-1862.1467845645486</v>
      </c>
      <c r="AD24" s="13">
        <f t="shared" si="2"/>
        <v>-1855.5757967446486</v>
      </c>
      <c r="AE24" s="13">
        <f t="shared" si="2"/>
        <v>-1856.0679447446487</v>
      </c>
      <c r="AG24" t="str">
        <f t="shared" si="0"/>
        <v>EUC</v>
      </c>
    </row>
    <row r="25" spans="1:33" x14ac:dyDescent="0.2">
      <c r="A25" t="s">
        <v>85</v>
      </c>
      <c r="B25" s="3">
        <v>-327.62</v>
      </c>
      <c r="C25" s="3">
        <v>-327.62</v>
      </c>
      <c r="D25" s="3">
        <v>-373.64499999999998</v>
      </c>
      <c r="E25" s="3">
        <v>-415.10700000000003</v>
      </c>
      <c r="F25" s="3">
        <v>-394.79700000000003</v>
      </c>
      <c r="G25" s="3">
        <v>-449.44200000000001</v>
      </c>
      <c r="H25" s="3">
        <v>-413.73099999999999</v>
      </c>
      <c r="I25" s="3">
        <v>-430.762</v>
      </c>
      <c r="J25" s="3">
        <v>-454.822</v>
      </c>
      <c r="K25" s="3">
        <v>-403.82600000000002</v>
      </c>
      <c r="L25" s="3">
        <v>-408.839</v>
      </c>
      <c r="M25" s="3">
        <v>-450.44</v>
      </c>
      <c r="N25" s="3">
        <v>-509.45</v>
      </c>
      <c r="O25" s="3">
        <v>-522.33000000000004</v>
      </c>
      <c r="P25" s="3">
        <v>-490.791</v>
      </c>
      <c r="Q25" s="3">
        <v>-464.88600000000002</v>
      </c>
      <c r="R25" s="3">
        <v>-519.75699999999995</v>
      </c>
      <c r="S25" s="3">
        <v>-591.37199999999996</v>
      </c>
      <c r="T25" s="3">
        <v>-492.2</v>
      </c>
      <c r="U25" s="3">
        <v>-454.5</v>
      </c>
      <c r="V25" s="3">
        <v>-476.995</v>
      </c>
      <c r="W25" s="3">
        <v>-475.45800000000003</v>
      </c>
      <c r="X25" s="3">
        <v>-483.44200000000001</v>
      </c>
      <c r="Y25" s="3">
        <v>-495.60599999999999</v>
      </c>
      <c r="Z25" s="3">
        <v>-505.89499999999998</v>
      </c>
      <c r="AA25" s="3">
        <v>-572.90200000000004</v>
      </c>
      <c r="AB25" s="3">
        <v>-552.88300000000004</v>
      </c>
      <c r="AC25" s="3">
        <v>-568.35799999999995</v>
      </c>
      <c r="AD25" s="3">
        <v>-511.46199999999999</v>
      </c>
      <c r="AE25" s="3">
        <v>-511.44200000000001</v>
      </c>
      <c r="AG25" t="str">
        <f t="shared" si="0"/>
        <v>FIN</v>
      </c>
    </row>
    <row r="26" spans="1:33" x14ac:dyDescent="0.2">
      <c r="A26" t="s">
        <v>86</v>
      </c>
      <c r="B26" t="s">
        <v>72</v>
      </c>
      <c r="C26" t="s">
        <v>72</v>
      </c>
      <c r="D26" t="s">
        <v>72</v>
      </c>
      <c r="E26" t="s">
        <v>72</v>
      </c>
      <c r="F26" t="s">
        <v>72</v>
      </c>
      <c r="G26" t="s">
        <v>72</v>
      </c>
      <c r="H26" t="s">
        <v>72</v>
      </c>
      <c r="I26" t="s">
        <v>72</v>
      </c>
      <c r="J26" t="s">
        <v>72</v>
      </c>
      <c r="K26" t="s">
        <v>72</v>
      </c>
      <c r="L26" t="s">
        <v>72</v>
      </c>
      <c r="M26" t="s">
        <v>72</v>
      </c>
      <c r="N26" t="s">
        <v>72</v>
      </c>
      <c r="O26" t="s">
        <v>72</v>
      </c>
      <c r="P26" t="s">
        <v>72</v>
      </c>
      <c r="Q26" t="s">
        <v>72</v>
      </c>
      <c r="R26" t="s">
        <v>72</v>
      </c>
      <c r="S26" t="s">
        <v>72</v>
      </c>
      <c r="T26" t="s">
        <v>72</v>
      </c>
      <c r="U26" t="s">
        <v>72</v>
      </c>
      <c r="V26" t="s">
        <v>72</v>
      </c>
      <c r="W26" t="s">
        <v>72</v>
      </c>
      <c r="X26" t="s">
        <v>72</v>
      </c>
      <c r="Y26" t="s">
        <v>72</v>
      </c>
      <c r="Z26" t="s">
        <v>72</v>
      </c>
      <c r="AA26" t="s">
        <v>72</v>
      </c>
      <c r="AB26" t="s">
        <v>72</v>
      </c>
      <c r="AC26" t="s">
        <v>72</v>
      </c>
      <c r="AD26" t="s">
        <v>72</v>
      </c>
      <c r="AE26" t="s">
        <v>72</v>
      </c>
      <c r="AG26" t="str">
        <f t="shared" si="0"/>
        <v>FRA</v>
      </c>
    </row>
    <row r="27" spans="1:33" x14ac:dyDescent="0.2">
      <c r="A27" t="s">
        <v>87</v>
      </c>
      <c r="B27" t="s">
        <v>72</v>
      </c>
      <c r="C27" t="s">
        <v>72</v>
      </c>
      <c r="D27" t="s">
        <v>72</v>
      </c>
      <c r="E27" t="s">
        <v>72</v>
      </c>
      <c r="F27" t="s">
        <v>72</v>
      </c>
      <c r="G27" t="s">
        <v>72</v>
      </c>
      <c r="H27" t="s">
        <v>72</v>
      </c>
      <c r="I27" t="s">
        <v>72</v>
      </c>
      <c r="J27" t="s">
        <v>72</v>
      </c>
      <c r="K27" t="s">
        <v>72</v>
      </c>
      <c r="L27" t="s">
        <v>72</v>
      </c>
      <c r="M27" t="s">
        <v>72</v>
      </c>
      <c r="N27" t="s">
        <v>72</v>
      </c>
      <c r="O27" t="s">
        <v>72</v>
      </c>
      <c r="P27" t="s">
        <v>72</v>
      </c>
      <c r="Q27" t="s">
        <v>72</v>
      </c>
      <c r="R27" t="s">
        <v>72</v>
      </c>
      <c r="S27" t="s">
        <v>72</v>
      </c>
      <c r="T27" t="s">
        <v>72</v>
      </c>
      <c r="U27" t="s">
        <v>72</v>
      </c>
      <c r="V27" t="s">
        <v>72</v>
      </c>
      <c r="W27" t="s">
        <v>72</v>
      </c>
      <c r="X27" t="s">
        <v>72</v>
      </c>
      <c r="Y27" t="s">
        <v>72</v>
      </c>
      <c r="Z27" t="s">
        <v>72</v>
      </c>
      <c r="AA27" t="s">
        <v>72</v>
      </c>
      <c r="AB27" t="s">
        <v>72</v>
      </c>
      <c r="AC27" t="s">
        <v>72</v>
      </c>
      <c r="AD27" t="s">
        <v>72</v>
      </c>
      <c r="AE27" t="s">
        <v>72</v>
      </c>
      <c r="AG27" t="str">
        <f t="shared" si="0"/>
        <v>FRK</v>
      </c>
    </row>
    <row r="28" spans="1:33" x14ac:dyDescent="0.2">
      <c r="A28" t="s">
        <v>88</v>
      </c>
      <c r="B28" s="3">
        <v>-939.45989018637999</v>
      </c>
      <c r="C28" s="3">
        <v>-939.45989018637999</v>
      </c>
      <c r="D28" s="3">
        <v>-923.31689016087</v>
      </c>
      <c r="E28" s="3">
        <v>-982.43488968747999</v>
      </c>
      <c r="F28" s="3">
        <v>-978.60839015652004</v>
      </c>
      <c r="G28" s="3">
        <v>-1021.1478903403399</v>
      </c>
      <c r="H28" s="3">
        <v>-988.74638982613999</v>
      </c>
      <c r="I28" s="3">
        <v>-972.68238970211996</v>
      </c>
      <c r="J28" s="3">
        <v>-970.3223900718599</v>
      </c>
      <c r="K28" s="3">
        <v>-1019.28438965615</v>
      </c>
      <c r="L28" s="3">
        <v>-1039.9508903036701</v>
      </c>
      <c r="M28" s="3">
        <v>-1048.41338971454</v>
      </c>
      <c r="N28" s="3">
        <v>-1062.59999370015</v>
      </c>
      <c r="O28" s="3">
        <v>-995.21460340681995</v>
      </c>
      <c r="P28" s="3">
        <v>-1019.85481696138</v>
      </c>
      <c r="Q28" s="3">
        <v>-1048.2200364886398</v>
      </c>
      <c r="R28" s="3">
        <v>-1072.08725719527</v>
      </c>
      <c r="S28" s="3">
        <v>-1089.5168642374799</v>
      </c>
      <c r="T28" s="3">
        <v>-1126.4935308581901</v>
      </c>
      <c r="U28" s="3">
        <v>-1100.3359637460001</v>
      </c>
      <c r="V28" s="3">
        <v>-1112.1717529510499</v>
      </c>
      <c r="W28" s="3">
        <v>-1071.47771458032</v>
      </c>
      <c r="X28" s="3">
        <v>-1083.8142054175501</v>
      </c>
      <c r="Y28" s="3">
        <v>-1106.08504837228</v>
      </c>
      <c r="Z28" s="3">
        <v>-1091.4212280675001</v>
      </c>
      <c r="AA28" s="3">
        <v>-1070.9142877803999</v>
      </c>
      <c r="AB28" s="3">
        <v>-1105.754627393</v>
      </c>
      <c r="AC28" s="3">
        <v>-1110.60717857088</v>
      </c>
      <c r="AD28" s="3">
        <v>-1107.97217237528</v>
      </c>
      <c r="AE28" s="3">
        <v>-1123.2105085395001</v>
      </c>
      <c r="AG28" t="str">
        <f t="shared" si="0"/>
        <v>DEU</v>
      </c>
    </row>
    <row r="29" spans="1:33" x14ac:dyDescent="0.2">
      <c r="A29" t="s">
        <v>89</v>
      </c>
      <c r="B29" t="s">
        <v>1</v>
      </c>
      <c r="C29" t="s">
        <v>1</v>
      </c>
      <c r="D29" t="s">
        <v>1</v>
      </c>
      <c r="E29" t="s">
        <v>1</v>
      </c>
      <c r="F29" t="s">
        <v>1</v>
      </c>
      <c r="G29" t="s">
        <v>1</v>
      </c>
      <c r="H29" t="s">
        <v>1</v>
      </c>
      <c r="I29" t="s">
        <v>1</v>
      </c>
      <c r="J29" t="s">
        <v>1</v>
      </c>
      <c r="K29" t="s">
        <v>1</v>
      </c>
      <c r="L29" t="s">
        <v>1</v>
      </c>
      <c r="M29" t="s">
        <v>1</v>
      </c>
      <c r="N29" t="s">
        <v>1</v>
      </c>
      <c r="O29" t="s">
        <v>1</v>
      </c>
      <c r="P29" t="s">
        <v>1</v>
      </c>
      <c r="Q29" t="s">
        <v>1</v>
      </c>
      <c r="R29" t="s">
        <v>1</v>
      </c>
      <c r="S29" t="s">
        <v>1</v>
      </c>
      <c r="T29" t="s">
        <v>1</v>
      </c>
      <c r="U29" t="s">
        <v>1</v>
      </c>
      <c r="V29" t="s">
        <v>1</v>
      </c>
      <c r="W29" t="s">
        <v>1</v>
      </c>
      <c r="X29" t="s">
        <v>1</v>
      </c>
      <c r="Y29" t="s">
        <v>1</v>
      </c>
      <c r="Z29" t="s">
        <v>1</v>
      </c>
      <c r="AA29" t="s">
        <v>1</v>
      </c>
      <c r="AB29" t="s">
        <v>1</v>
      </c>
      <c r="AC29" t="s">
        <v>1</v>
      </c>
      <c r="AD29" t="s">
        <v>1</v>
      </c>
      <c r="AE29" t="s">
        <v>1</v>
      </c>
      <c r="AG29" t="str">
        <f t="shared" si="0"/>
        <v>GRC</v>
      </c>
    </row>
    <row r="30" spans="1:33" x14ac:dyDescent="0.2">
      <c r="A30" t="s">
        <v>90</v>
      </c>
      <c r="B30" t="s">
        <v>1</v>
      </c>
      <c r="C30" t="s">
        <v>1</v>
      </c>
      <c r="D30" t="s">
        <v>1</v>
      </c>
      <c r="E30" t="s">
        <v>1</v>
      </c>
      <c r="F30" t="s">
        <v>1</v>
      </c>
      <c r="G30" t="s">
        <v>1</v>
      </c>
      <c r="H30" t="s">
        <v>1</v>
      </c>
      <c r="I30" t="s">
        <v>1</v>
      </c>
      <c r="J30" t="s">
        <v>1</v>
      </c>
      <c r="K30" t="s">
        <v>1</v>
      </c>
      <c r="L30" t="s">
        <v>1</v>
      </c>
      <c r="M30" t="s">
        <v>1</v>
      </c>
      <c r="N30" t="s">
        <v>1</v>
      </c>
      <c r="O30" t="s">
        <v>1</v>
      </c>
      <c r="P30" t="s">
        <v>1</v>
      </c>
      <c r="Q30" t="s">
        <v>1</v>
      </c>
      <c r="R30" t="s">
        <v>1</v>
      </c>
      <c r="S30" t="s">
        <v>1</v>
      </c>
      <c r="T30" t="s">
        <v>1</v>
      </c>
      <c r="U30" t="s">
        <v>1</v>
      </c>
      <c r="V30" t="s">
        <v>1</v>
      </c>
      <c r="W30" t="s">
        <v>1</v>
      </c>
      <c r="X30" t="s">
        <v>1</v>
      </c>
      <c r="Y30" t="s">
        <v>1</v>
      </c>
      <c r="Z30" t="s">
        <v>1</v>
      </c>
      <c r="AA30" t="s">
        <v>1</v>
      </c>
      <c r="AB30" t="s">
        <v>1</v>
      </c>
      <c r="AC30" t="s">
        <v>1</v>
      </c>
      <c r="AD30" t="s">
        <v>1</v>
      </c>
      <c r="AE30" t="s">
        <v>1</v>
      </c>
      <c r="AG30" t="str">
        <f t="shared" si="0"/>
        <v>HUN</v>
      </c>
    </row>
    <row r="31" spans="1:33" hidden="1" x14ac:dyDescent="0.2">
      <c r="A31" t="s">
        <v>91</v>
      </c>
      <c r="B31" s="3">
        <v>390.90920146591429</v>
      </c>
      <c r="C31" s="3">
        <v>390.90920146591429</v>
      </c>
      <c r="D31" s="3">
        <v>390.13023502882407</v>
      </c>
      <c r="E31" s="3">
        <v>390.00446859173388</v>
      </c>
      <c r="F31" s="3">
        <v>389.87870215464363</v>
      </c>
      <c r="G31" s="3">
        <v>389.6655005964152</v>
      </c>
      <c r="H31" s="3">
        <v>389.36919435819868</v>
      </c>
      <c r="I31" s="3">
        <v>389.13369045997615</v>
      </c>
      <c r="J31" s="3">
        <v>388.65172330178751</v>
      </c>
      <c r="K31" s="3">
        <v>387.93989366363081</v>
      </c>
      <c r="L31" s="3">
        <v>387.14715934548593</v>
      </c>
      <c r="M31" s="3">
        <v>386.07520942738103</v>
      </c>
      <c r="N31" s="3">
        <v>385.33567822922822</v>
      </c>
      <c r="O31" s="3">
        <v>384.36402987111933</v>
      </c>
      <c r="P31" s="3">
        <v>383.76555491295068</v>
      </c>
      <c r="Q31" s="3">
        <v>383.12012839478592</v>
      </c>
      <c r="R31" s="3">
        <v>382.21363627666102</v>
      </c>
      <c r="S31" s="3">
        <v>380.61535671863192</v>
      </c>
      <c r="T31" s="3">
        <v>378.98937560060671</v>
      </c>
      <c r="U31" s="3">
        <v>377.50190228256145</v>
      </c>
      <c r="V31" s="3">
        <v>377.19584273727691</v>
      </c>
      <c r="W31" s="3">
        <v>376.86668319199231</v>
      </c>
      <c r="X31" s="3">
        <v>376.53587364670773</v>
      </c>
      <c r="Y31" s="3">
        <v>376.19186410142311</v>
      </c>
      <c r="Z31" s="3">
        <v>375.85500455613845</v>
      </c>
      <c r="AA31" s="3">
        <v>375.50494501085387</v>
      </c>
      <c r="AB31" s="3">
        <v>375.16093546556925</v>
      </c>
      <c r="AC31" s="3">
        <v>374.84572392028463</v>
      </c>
      <c r="AD31" s="3">
        <v>374.53966437500003</v>
      </c>
      <c r="AE31" s="3">
        <v>373.1420678128253</v>
      </c>
      <c r="AG31" t="str">
        <f t="shared" si="0"/>
        <v>ISL</v>
      </c>
    </row>
    <row r="32" spans="1:33" x14ac:dyDescent="0.2">
      <c r="A32" t="s">
        <v>92</v>
      </c>
      <c r="B32" s="3">
        <v>-312.87166475079533</v>
      </c>
      <c r="C32" s="3">
        <v>-312.87166475079533</v>
      </c>
      <c r="D32" s="3">
        <v>-311.28633275079528</v>
      </c>
      <c r="E32" s="3">
        <v>-310.37300075079526</v>
      </c>
      <c r="F32" s="3">
        <v>-397.17458376316239</v>
      </c>
      <c r="G32" s="3">
        <v>-342.7494221392941</v>
      </c>
      <c r="H32" s="3">
        <v>-390.87261521517183</v>
      </c>
      <c r="I32" s="3">
        <v>-335.59753295040008</v>
      </c>
      <c r="J32" s="3">
        <v>-338.13207472658831</v>
      </c>
      <c r="K32" s="3">
        <v>-318.54453660728473</v>
      </c>
      <c r="L32" s="3">
        <v>-330.56041516020701</v>
      </c>
      <c r="M32" s="3">
        <v>-244.34865387599999</v>
      </c>
      <c r="N32" s="3">
        <v>-317.66100667917175</v>
      </c>
      <c r="O32" s="3">
        <v>-396.90124701007051</v>
      </c>
      <c r="P32" s="3">
        <v>-378.61931408512942</v>
      </c>
      <c r="Q32" s="3">
        <v>-443.06283170120474</v>
      </c>
      <c r="R32" s="3">
        <v>-471.8768565415765</v>
      </c>
      <c r="S32" s="3">
        <v>-422.12128357978827</v>
      </c>
      <c r="T32" s="3">
        <v>-425.73844147874826</v>
      </c>
      <c r="U32" s="3">
        <v>-418.03765200292708</v>
      </c>
      <c r="V32" s="3">
        <v>-373.13926527209412</v>
      </c>
      <c r="W32" s="3">
        <v>-397.61584980814121</v>
      </c>
      <c r="X32" s="3">
        <v>-448.00171728051777</v>
      </c>
      <c r="Y32" s="3">
        <v>-425.46364767762918</v>
      </c>
      <c r="Z32" s="3">
        <v>-362.32263141073281</v>
      </c>
      <c r="AA32" s="3">
        <v>-406.02366146267036</v>
      </c>
      <c r="AB32" s="3">
        <v>-419.5607361119491</v>
      </c>
      <c r="AC32" s="3">
        <v>-420.13302949930306</v>
      </c>
      <c r="AD32" s="3">
        <v>-340.1461936946306</v>
      </c>
      <c r="AE32" s="3">
        <v>-316.76695702985887</v>
      </c>
      <c r="AG32" t="str">
        <f t="shared" si="0"/>
        <v>IRL</v>
      </c>
    </row>
    <row r="33" spans="1:33" x14ac:dyDescent="0.2">
      <c r="A33" t="s">
        <v>93</v>
      </c>
      <c r="B33" t="s">
        <v>1</v>
      </c>
      <c r="C33" t="s">
        <v>1</v>
      </c>
      <c r="D33" t="s">
        <v>1</v>
      </c>
      <c r="E33" t="s">
        <v>1</v>
      </c>
      <c r="F33" t="s">
        <v>1</v>
      </c>
      <c r="G33" t="s">
        <v>1</v>
      </c>
      <c r="H33" t="s">
        <v>1</v>
      </c>
      <c r="I33" t="s">
        <v>1</v>
      </c>
      <c r="J33" t="s">
        <v>1</v>
      </c>
      <c r="K33" t="s">
        <v>1</v>
      </c>
      <c r="L33" t="s">
        <v>1</v>
      </c>
      <c r="M33" t="s">
        <v>1</v>
      </c>
      <c r="N33" t="s">
        <v>1</v>
      </c>
      <c r="O33" t="s">
        <v>1</v>
      </c>
      <c r="P33" t="s">
        <v>1</v>
      </c>
      <c r="Q33" t="s">
        <v>1</v>
      </c>
      <c r="R33" t="s">
        <v>1</v>
      </c>
      <c r="S33" t="s">
        <v>1</v>
      </c>
      <c r="T33" t="s">
        <v>1</v>
      </c>
      <c r="U33" t="s">
        <v>1</v>
      </c>
      <c r="V33" t="s">
        <v>1</v>
      </c>
      <c r="W33" t="s">
        <v>1</v>
      </c>
      <c r="X33" t="s">
        <v>1</v>
      </c>
      <c r="Y33" t="s">
        <v>1</v>
      </c>
      <c r="Z33" t="s">
        <v>1</v>
      </c>
      <c r="AA33" t="s">
        <v>1</v>
      </c>
      <c r="AB33" t="s">
        <v>1</v>
      </c>
      <c r="AC33" t="s">
        <v>1</v>
      </c>
      <c r="AD33" t="s">
        <v>1</v>
      </c>
      <c r="AE33" t="s">
        <v>1</v>
      </c>
      <c r="AG33" t="str">
        <f t="shared" si="0"/>
        <v>ITA</v>
      </c>
    </row>
    <row r="34" spans="1:33" hidden="1" x14ac:dyDescent="0.2">
      <c r="A34" t="s">
        <v>94</v>
      </c>
      <c r="B34" t="s">
        <v>153</v>
      </c>
      <c r="C34" t="s">
        <v>153</v>
      </c>
      <c r="D34" t="s">
        <v>153</v>
      </c>
      <c r="E34" t="s">
        <v>153</v>
      </c>
      <c r="F34" t="s">
        <v>153</v>
      </c>
      <c r="G34" t="s">
        <v>153</v>
      </c>
      <c r="H34" t="s">
        <v>153</v>
      </c>
      <c r="I34" t="s">
        <v>153</v>
      </c>
      <c r="J34" t="s">
        <v>153</v>
      </c>
      <c r="K34" t="s">
        <v>153</v>
      </c>
      <c r="L34" t="s">
        <v>153</v>
      </c>
      <c r="M34" t="s">
        <v>153</v>
      </c>
      <c r="N34" t="s">
        <v>153</v>
      </c>
      <c r="O34" t="s">
        <v>153</v>
      </c>
      <c r="P34" t="s">
        <v>153</v>
      </c>
      <c r="Q34" t="s">
        <v>153</v>
      </c>
      <c r="R34" t="s">
        <v>153</v>
      </c>
      <c r="S34" t="s">
        <v>153</v>
      </c>
      <c r="T34" t="s">
        <v>153</v>
      </c>
      <c r="U34" t="s">
        <v>153</v>
      </c>
      <c r="V34" t="s">
        <v>153</v>
      </c>
      <c r="W34" t="s">
        <v>153</v>
      </c>
      <c r="X34" t="s">
        <v>153</v>
      </c>
      <c r="Y34" t="s">
        <v>153</v>
      </c>
      <c r="Z34" t="s">
        <v>153</v>
      </c>
      <c r="AA34" t="s">
        <v>154</v>
      </c>
      <c r="AB34" t="s">
        <v>155</v>
      </c>
      <c r="AC34" t="s">
        <v>155</v>
      </c>
      <c r="AD34" t="s">
        <v>155</v>
      </c>
      <c r="AE34" t="s">
        <v>155</v>
      </c>
      <c r="AG34" t="str">
        <f t="shared" si="0"/>
        <v>JPN</v>
      </c>
    </row>
    <row r="35" spans="1:33" hidden="1" x14ac:dyDescent="0.2">
      <c r="A35" t="s">
        <v>95</v>
      </c>
      <c r="B35" t="s">
        <v>1</v>
      </c>
      <c r="C35" t="s">
        <v>1</v>
      </c>
      <c r="D35" t="s">
        <v>1</v>
      </c>
      <c r="E35" t="s">
        <v>1</v>
      </c>
      <c r="F35" t="s">
        <v>1</v>
      </c>
      <c r="G35" t="s">
        <v>1</v>
      </c>
      <c r="H35" t="s">
        <v>1</v>
      </c>
      <c r="I35" t="s">
        <v>1</v>
      </c>
      <c r="J35" t="s">
        <v>1</v>
      </c>
      <c r="K35" t="s">
        <v>1</v>
      </c>
      <c r="L35" t="s">
        <v>1</v>
      </c>
      <c r="M35" t="s">
        <v>1</v>
      </c>
      <c r="N35" t="s">
        <v>1</v>
      </c>
      <c r="O35" t="s">
        <v>1</v>
      </c>
      <c r="P35" t="s">
        <v>1</v>
      </c>
      <c r="Q35" t="s">
        <v>1</v>
      </c>
      <c r="R35" t="s">
        <v>1</v>
      </c>
      <c r="S35" t="s">
        <v>1</v>
      </c>
      <c r="T35" t="s">
        <v>1</v>
      </c>
      <c r="U35" t="s">
        <v>1</v>
      </c>
      <c r="V35" t="s">
        <v>1</v>
      </c>
      <c r="W35" t="s">
        <v>1</v>
      </c>
      <c r="X35" t="s">
        <v>1</v>
      </c>
      <c r="Y35" t="s">
        <v>1</v>
      </c>
      <c r="Z35" t="s">
        <v>1</v>
      </c>
      <c r="AA35" t="s">
        <v>1</v>
      </c>
      <c r="AB35" t="s">
        <v>1</v>
      </c>
      <c r="AC35" t="s">
        <v>1</v>
      </c>
      <c r="AD35" t="s">
        <v>1</v>
      </c>
      <c r="AE35" t="s">
        <v>1</v>
      </c>
      <c r="AG35" t="str">
        <f t="shared" si="0"/>
        <v>KAZ</v>
      </c>
    </row>
    <row r="36" spans="1:33" x14ac:dyDescent="0.2">
      <c r="A36" t="s">
        <v>96</v>
      </c>
      <c r="B36" s="3">
        <v>-133.74305600000002</v>
      </c>
      <c r="C36" s="3">
        <v>-133.74305600000002</v>
      </c>
      <c r="D36" s="3">
        <v>-132.39751100000001</v>
      </c>
      <c r="E36" s="3">
        <v>-131.051965</v>
      </c>
      <c r="F36" s="3">
        <v>-129.70641999999998</v>
      </c>
      <c r="G36" s="3">
        <v>-128.360874</v>
      </c>
      <c r="H36" s="3">
        <v>-127.01532899999999</v>
      </c>
      <c r="I36" s="3">
        <v>-126.471976</v>
      </c>
      <c r="J36" s="3">
        <v>-125.92862300000002</v>
      </c>
      <c r="K36" s="3">
        <v>-125.38527000000001</v>
      </c>
      <c r="L36" s="3">
        <v>-124.841916</v>
      </c>
      <c r="M36" s="3">
        <v>-124.298563</v>
      </c>
      <c r="N36" s="3">
        <v>-124.94827200000002</v>
      </c>
      <c r="O36" s="3">
        <v>-125.597982</v>
      </c>
      <c r="P36" s="3">
        <v>-126.247691</v>
      </c>
      <c r="Q36" s="3">
        <v>-126.89739999999999</v>
      </c>
      <c r="R36" s="3">
        <v>-127.54711</v>
      </c>
      <c r="S36" s="3">
        <v>-128.196819</v>
      </c>
      <c r="T36" s="3">
        <v>-128.84652800000001</v>
      </c>
      <c r="U36" s="3">
        <v>-129.49623800000001</v>
      </c>
      <c r="V36" s="3">
        <v>-130.46602200000001</v>
      </c>
      <c r="W36" s="3">
        <v>-131.065924</v>
      </c>
      <c r="X36" s="3">
        <v>-131.93462600000001</v>
      </c>
      <c r="Y36" s="3">
        <v>-132.803326</v>
      </c>
      <c r="Z36" s="3">
        <v>-133.67202800000001</v>
      </c>
      <c r="AA36" s="3">
        <v>-132.77860699999999</v>
      </c>
      <c r="AB36" s="3">
        <v>-131.885186</v>
      </c>
      <c r="AC36" s="3">
        <v>-130.189572</v>
      </c>
      <c r="AD36" s="3">
        <v>-128.49395899999999</v>
      </c>
      <c r="AE36" s="3">
        <v>-126.798345</v>
      </c>
      <c r="AG36" t="str">
        <f t="shared" si="0"/>
        <v>LVA</v>
      </c>
    </row>
    <row r="37" spans="1:33" x14ac:dyDescent="0.2">
      <c r="A37" t="s">
        <v>98</v>
      </c>
      <c r="B37" t="s">
        <v>1</v>
      </c>
      <c r="C37" t="s">
        <v>1</v>
      </c>
      <c r="D37" t="s">
        <v>1</v>
      </c>
      <c r="E37" t="s">
        <v>1</v>
      </c>
      <c r="F37" t="s">
        <v>1</v>
      </c>
      <c r="G37" t="s">
        <v>1</v>
      </c>
      <c r="H37" t="s">
        <v>1</v>
      </c>
      <c r="I37" t="s">
        <v>1</v>
      </c>
      <c r="J37" t="s">
        <v>1</v>
      </c>
      <c r="K37" t="s">
        <v>1</v>
      </c>
      <c r="L37" t="s">
        <v>1</v>
      </c>
      <c r="M37" t="s">
        <v>1</v>
      </c>
      <c r="N37" t="s">
        <v>1</v>
      </c>
      <c r="O37" t="s">
        <v>1</v>
      </c>
      <c r="P37" t="s">
        <v>1</v>
      </c>
      <c r="Q37" t="s">
        <v>1</v>
      </c>
      <c r="R37" t="s">
        <v>1</v>
      </c>
      <c r="S37" t="s">
        <v>1</v>
      </c>
      <c r="T37" t="s">
        <v>1</v>
      </c>
      <c r="U37" t="s">
        <v>1</v>
      </c>
      <c r="V37" t="s">
        <v>1</v>
      </c>
      <c r="W37" t="s">
        <v>1</v>
      </c>
      <c r="X37" t="s">
        <v>1</v>
      </c>
      <c r="Y37" t="s">
        <v>1</v>
      </c>
      <c r="Z37" t="s">
        <v>1</v>
      </c>
      <c r="AA37" t="s">
        <v>1</v>
      </c>
      <c r="AB37" t="s">
        <v>1</v>
      </c>
      <c r="AC37" t="s">
        <v>1</v>
      </c>
      <c r="AD37" t="s">
        <v>1</v>
      </c>
      <c r="AE37" t="s">
        <v>1</v>
      </c>
      <c r="AG37" t="str">
        <f t="shared" si="0"/>
        <v>LIE</v>
      </c>
    </row>
    <row r="38" spans="1:33" hidden="1" x14ac:dyDescent="0.2">
      <c r="A38" t="s">
        <v>99</v>
      </c>
      <c r="B38" s="3">
        <v>-141.086726</v>
      </c>
      <c r="C38" s="3">
        <v>-141.086726</v>
      </c>
      <c r="D38" s="3">
        <v>-149.12235099999998</v>
      </c>
      <c r="E38" s="3">
        <v>-157.15797599999999</v>
      </c>
      <c r="F38" s="3">
        <v>-90.490684000000002</v>
      </c>
      <c r="G38" s="3">
        <v>-198.36018799999999</v>
      </c>
      <c r="H38" s="3">
        <v>-117.67795599999999</v>
      </c>
      <c r="I38" s="3">
        <v>-124.75097599999999</v>
      </c>
      <c r="J38" s="3">
        <v>-131.30464000000001</v>
      </c>
      <c r="K38" s="3">
        <v>-93.543215999999987</v>
      </c>
      <c r="L38" s="3">
        <v>-181.83908723816791</v>
      </c>
      <c r="M38" s="3">
        <v>-125.54756</v>
      </c>
      <c r="N38" s="3">
        <v>-127.298416</v>
      </c>
      <c r="O38" s="3">
        <v>-228.664976</v>
      </c>
      <c r="P38" s="3">
        <v>-173.90030163816792</v>
      </c>
      <c r="Q38" s="3">
        <v>-183.76078087633579</v>
      </c>
      <c r="R38" s="3">
        <v>-238.22454239999999</v>
      </c>
      <c r="S38" s="3">
        <v>-210.53800000000001</v>
      </c>
      <c r="T38" s="3">
        <v>-139.85</v>
      </c>
      <c r="U38" s="3">
        <v>-231.81399999999999</v>
      </c>
      <c r="V38" s="3">
        <v>-256.16529391118371</v>
      </c>
      <c r="W38" s="3">
        <v>-148.34980999999999</v>
      </c>
      <c r="X38" s="3">
        <v>-173.15172999999999</v>
      </c>
      <c r="Y38" s="3">
        <v>-173.78038999999998</v>
      </c>
      <c r="Z38" s="3">
        <v>-239.09008</v>
      </c>
      <c r="AA38" s="3">
        <v>-238.68923999999998</v>
      </c>
      <c r="AB38" s="3">
        <v>-261.85593605999998</v>
      </c>
      <c r="AC38" s="3">
        <v>-195.07639313999999</v>
      </c>
      <c r="AD38" s="3">
        <v>-227.36408651935162</v>
      </c>
      <c r="AE38" s="3">
        <v>-233.08385240999996</v>
      </c>
      <c r="AG38" t="str">
        <f t="shared" si="0"/>
        <v>LTU</v>
      </c>
    </row>
    <row r="39" spans="1:33" x14ac:dyDescent="0.2">
      <c r="A39" t="s">
        <v>101</v>
      </c>
      <c r="B39" t="s">
        <v>1</v>
      </c>
      <c r="C39" t="s">
        <v>1</v>
      </c>
      <c r="D39" t="s">
        <v>1</v>
      </c>
      <c r="E39" t="s">
        <v>1</v>
      </c>
      <c r="F39" t="s">
        <v>1</v>
      </c>
      <c r="G39" t="s">
        <v>1</v>
      </c>
      <c r="H39" t="s">
        <v>1</v>
      </c>
      <c r="I39" t="s">
        <v>1</v>
      </c>
      <c r="J39" t="s">
        <v>1</v>
      </c>
      <c r="K39" t="s">
        <v>1</v>
      </c>
      <c r="L39" t="s">
        <v>1</v>
      </c>
      <c r="M39" t="s">
        <v>1</v>
      </c>
      <c r="N39" t="s">
        <v>1</v>
      </c>
      <c r="O39" t="s">
        <v>1</v>
      </c>
      <c r="P39" t="s">
        <v>1</v>
      </c>
      <c r="Q39" t="s">
        <v>1</v>
      </c>
      <c r="R39" t="s">
        <v>1</v>
      </c>
      <c r="S39" t="s">
        <v>1</v>
      </c>
      <c r="T39" t="s">
        <v>1</v>
      </c>
      <c r="U39" t="s">
        <v>1</v>
      </c>
      <c r="V39" t="s">
        <v>1</v>
      </c>
      <c r="W39" t="s">
        <v>1</v>
      </c>
      <c r="X39" t="s">
        <v>1</v>
      </c>
      <c r="Y39" t="s">
        <v>1</v>
      </c>
      <c r="Z39" t="s">
        <v>1</v>
      </c>
      <c r="AA39" t="s">
        <v>1</v>
      </c>
      <c r="AB39" t="s">
        <v>1</v>
      </c>
      <c r="AC39" t="s">
        <v>1</v>
      </c>
      <c r="AD39" t="s">
        <v>1</v>
      </c>
      <c r="AE39" t="s">
        <v>1</v>
      </c>
      <c r="AG39" t="str">
        <f t="shared" si="0"/>
        <v>LUX</v>
      </c>
    </row>
    <row r="40" spans="1:33" x14ac:dyDescent="0.2">
      <c r="A40" t="s">
        <v>102</v>
      </c>
      <c r="B40" t="s">
        <v>1</v>
      </c>
      <c r="C40" t="s">
        <v>1</v>
      </c>
      <c r="D40" t="s">
        <v>1</v>
      </c>
      <c r="E40" t="s">
        <v>1</v>
      </c>
      <c r="F40" t="s">
        <v>1</v>
      </c>
      <c r="G40" t="s">
        <v>1</v>
      </c>
      <c r="H40" t="s">
        <v>1</v>
      </c>
      <c r="I40" t="s">
        <v>1</v>
      </c>
      <c r="J40" t="s">
        <v>1</v>
      </c>
      <c r="K40" t="s">
        <v>1</v>
      </c>
      <c r="L40" t="s">
        <v>1</v>
      </c>
      <c r="M40" t="s">
        <v>1</v>
      </c>
      <c r="N40" t="s">
        <v>1</v>
      </c>
      <c r="O40" t="s">
        <v>1</v>
      </c>
      <c r="P40" t="s">
        <v>1</v>
      </c>
      <c r="Q40" t="s">
        <v>1</v>
      </c>
      <c r="R40" t="s">
        <v>1</v>
      </c>
      <c r="S40" t="s">
        <v>1</v>
      </c>
      <c r="T40" t="s">
        <v>1</v>
      </c>
      <c r="U40" t="s">
        <v>1</v>
      </c>
      <c r="V40" t="s">
        <v>1</v>
      </c>
      <c r="W40" t="s">
        <v>1</v>
      </c>
      <c r="X40" t="s">
        <v>1</v>
      </c>
      <c r="Y40" t="s">
        <v>1</v>
      </c>
      <c r="Z40" t="s">
        <v>1</v>
      </c>
      <c r="AA40" t="s">
        <v>1</v>
      </c>
      <c r="AB40" t="s">
        <v>1</v>
      </c>
      <c r="AC40" t="s">
        <v>1</v>
      </c>
      <c r="AD40" t="s">
        <v>1</v>
      </c>
      <c r="AE40" t="s">
        <v>1</v>
      </c>
      <c r="AG40" t="str">
        <f t="shared" si="0"/>
        <v>MLT</v>
      </c>
    </row>
    <row r="41" spans="1:33" hidden="1" x14ac:dyDescent="0.2">
      <c r="A41" t="s">
        <v>103</v>
      </c>
      <c r="B41" t="s">
        <v>1</v>
      </c>
      <c r="C41" t="s">
        <v>1</v>
      </c>
      <c r="D41" t="s">
        <v>1</v>
      </c>
      <c r="E41" t="s">
        <v>1</v>
      </c>
      <c r="F41" t="s">
        <v>1</v>
      </c>
      <c r="G41" t="s">
        <v>1</v>
      </c>
      <c r="H41" t="s">
        <v>1</v>
      </c>
      <c r="I41" t="s">
        <v>1</v>
      </c>
      <c r="J41" t="s">
        <v>1</v>
      </c>
      <c r="K41" t="s">
        <v>1</v>
      </c>
      <c r="L41" t="s">
        <v>1</v>
      </c>
      <c r="M41" t="s">
        <v>1</v>
      </c>
      <c r="N41" t="s">
        <v>1</v>
      </c>
      <c r="O41" t="s">
        <v>1</v>
      </c>
      <c r="P41" t="s">
        <v>1</v>
      </c>
      <c r="Q41" t="s">
        <v>1</v>
      </c>
      <c r="R41" t="s">
        <v>1</v>
      </c>
      <c r="S41" t="s">
        <v>1</v>
      </c>
      <c r="T41" t="s">
        <v>1</v>
      </c>
      <c r="U41" t="s">
        <v>1</v>
      </c>
      <c r="V41" t="s">
        <v>1</v>
      </c>
      <c r="W41" t="s">
        <v>1</v>
      </c>
      <c r="X41" t="s">
        <v>1</v>
      </c>
      <c r="Y41" t="s">
        <v>1</v>
      </c>
      <c r="Z41" t="s">
        <v>1</v>
      </c>
      <c r="AA41" t="s">
        <v>1</v>
      </c>
      <c r="AB41" t="s">
        <v>1</v>
      </c>
      <c r="AC41" t="s">
        <v>1</v>
      </c>
      <c r="AD41" t="s">
        <v>1</v>
      </c>
      <c r="AE41" t="s">
        <v>1</v>
      </c>
      <c r="AG41" t="str">
        <f t="shared" si="0"/>
        <v>MCO</v>
      </c>
    </row>
    <row r="42" spans="1:33" x14ac:dyDescent="0.2">
      <c r="A42" t="s">
        <v>104</v>
      </c>
      <c r="B42" s="3">
        <v>-2.2764739299999999</v>
      </c>
      <c r="C42" s="3">
        <v>-2.2764739299999999</v>
      </c>
      <c r="D42" s="3">
        <v>-2.2702462300000001</v>
      </c>
      <c r="E42" s="3">
        <v>-2.2640185599999998</v>
      </c>
      <c r="F42" s="3">
        <v>-2.2577908600000001</v>
      </c>
      <c r="G42" s="3">
        <v>-2.2515632000000001</v>
      </c>
      <c r="H42" s="3">
        <v>-2.2453354999999999</v>
      </c>
      <c r="I42" s="3">
        <v>-2.2391077899999998</v>
      </c>
      <c r="J42" s="3">
        <v>-2.2328801299999999</v>
      </c>
      <c r="K42" s="3">
        <v>-2.22665245</v>
      </c>
      <c r="L42" s="3">
        <v>-2.2204247700000002</v>
      </c>
      <c r="M42" s="3">
        <v>-2.2141970899999999</v>
      </c>
      <c r="N42" s="3">
        <v>-2.2079693800000002</v>
      </c>
      <c r="O42" s="3">
        <v>-2.2017416999999999</v>
      </c>
      <c r="P42" s="3">
        <v>-2.1955140200000001</v>
      </c>
      <c r="Q42" s="3">
        <v>-4.7900667500000003</v>
      </c>
      <c r="R42" s="3">
        <v>-4.7331883100000001</v>
      </c>
      <c r="S42" s="3">
        <v>-4.6766338000000003</v>
      </c>
      <c r="T42" s="3">
        <v>-4.6204037099999997</v>
      </c>
      <c r="U42" s="3">
        <v>-4.5644974100000004</v>
      </c>
      <c r="V42" s="3">
        <v>-4.0450705100000004</v>
      </c>
      <c r="W42" s="3">
        <v>-4.0058806300000001</v>
      </c>
      <c r="X42" s="3">
        <v>-3.9668247600000002</v>
      </c>
      <c r="Y42" s="3">
        <v>-3.9279027000000002</v>
      </c>
      <c r="Z42" s="3">
        <v>-4.9862407099999997</v>
      </c>
      <c r="AA42" s="3">
        <v>-4.9340929500000001</v>
      </c>
      <c r="AB42" s="3">
        <v>-4.8795811200000001</v>
      </c>
      <c r="AC42" s="3">
        <v>-4.8253078699999996</v>
      </c>
      <c r="AD42" s="3">
        <v>-4.6821871000000002</v>
      </c>
      <c r="AE42" s="3">
        <v>-4.6283258900000002</v>
      </c>
      <c r="AG42" t="str">
        <f t="shared" si="0"/>
        <v>NLD</v>
      </c>
    </row>
    <row r="43" spans="1:33" hidden="1" x14ac:dyDescent="0.2">
      <c r="A43" t="s">
        <v>105</v>
      </c>
      <c r="B43" s="3">
        <v>-2.5606719999999998</v>
      </c>
      <c r="C43" s="3">
        <v>-2.5606719999999998</v>
      </c>
      <c r="D43" s="3">
        <v>-2.756672</v>
      </c>
      <c r="E43" s="3">
        <v>-1.9691719999999999</v>
      </c>
      <c r="F43" s="3">
        <v>-2.153972</v>
      </c>
      <c r="G43" s="3">
        <v>-2.6012719999999998</v>
      </c>
      <c r="H43" s="3">
        <v>-2.8546719999999999</v>
      </c>
      <c r="I43" s="3">
        <v>-2.014672</v>
      </c>
      <c r="J43" s="3">
        <v>-2.833672</v>
      </c>
      <c r="K43" s="3">
        <v>-2.6376719999999998</v>
      </c>
      <c r="L43" s="3">
        <v>-2.119672</v>
      </c>
      <c r="M43" s="3">
        <v>-2.6026720000000001</v>
      </c>
      <c r="N43" s="3">
        <v>-2.4052720000000001</v>
      </c>
      <c r="O43" s="3">
        <v>-2.567672</v>
      </c>
      <c r="P43" s="3">
        <v>-0.48167199999999999</v>
      </c>
      <c r="Q43" s="3">
        <v>-0.28217199999999998</v>
      </c>
      <c r="R43" s="3">
        <v>-1.638282</v>
      </c>
      <c r="S43" s="3">
        <v>-2.7734719999999999</v>
      </c>
      <c r="T43" s="3">
        <v>-2.7664719999999998</v>
      </c>
      <c r="U43" s="3">
        <v>-3.6771720000000001</v>
      </c>
      <c r="V43" s="3">
        <v>-4.1666119999999998</v>
      </c>
      <c r="W43" s="3">
        <v>-3.5614620000000001</v>
      </c>
      <c r="X43" s="3">
        <v>-5.7645720000000003</v>
      </c>
      <c r="Y43" s="3">
        <v>-4.639672</v>
      </c>
      <c r="Z43" s="3">
        <v>-5.0542119999999997</v>
      </c>
      <c r="AA43" s="3">
        <v>-5.0073119999999998</v>
      </c>
      <c r="AB43" s="3">
        <v>-4.6386919999999998</v>
      </c>
      <c r="AC43" s="3">
        <v>-5.0208919999999999</v>
      </c>
      <c r="AD43" s="3">
        <v>-4.8721560000000004</v>
      </c>
      <c r="AE43" s="3">
        <v>-4.9186528000000003</v>
      </c>
      <c r="AG43" t="str">
        <f t="shared" si="0"/>
        <v>NZL</v>
      </c>
    </row>
    <row r="44" spans="1:33" hidden="1" x14ac:dyDescent="0.2">
      <c r="A44" t="s">
        <v>106</v>
      </c>
      <c r="B44" s="3">
        <v>-19.495104428332901</v>
      </c>
      <c r="C44" s="3">
        <v>-19.495104428332901</v>
      </c>
      <c r="D44" s="3">
        <v>-19.11446108662626</v>
      </c>
      <c r="E44" s="3">
        <v>-21.065258212872841</v>
      </c>
      <c r="F44" s="3">
        <v>-18.273520000000001</v>
      </c>
      <c r="G44" s="3">
        <v>-15.683434075431331</v>
      </c>
      <c r="H44" s="3">
        <v>-15.149733375323491</v>
      </c>
      <c r="I44" s="3">
        <v>-14.61603267521566</v>
      </c>
      <c r="J44" s="3">
        <v>-14.12739197510783</v>
      </c>
      <c r="K44" s="3">
        <v>-13.638751275000001</v>
      </c>
      <c r="L44" s="3">
        <v>-12.814364295000001</v>
      </c>
      <c r="M44" s="3">
        <v>-13.975614784999999</v>
      </c>
      <c r="N44" s="3">
        <v>-14.358415219999999</v>
      </c>
      <c r="O44" s="3">
        <v>-14.996111425</v>
      </c>
      <c r="P44" s="3">
        <v>-15.779913349999999</v>
      </c>
      <c r="Q44" s="3">
        <v>-15.92008755</v>
      </c>
      <c r="R44" s="3">
        <v>-17.646915</v>
      </c>
      <c r="S44" s="3">
        <v>-18.872294</v>
      </c>
      <c r="T44" s="3">
        <v>-15.5453055</v>
      </c>
      <c r="U44" s="3">
        <v>-22.84225</v>
      </c>
      <c r="V44" s="3">
        <v>-17.072900000000001</v>
      </c>
      <c r="W44" s="3">
        <v>-13.01436</v>
      </c>
      <c r="X44" s="3">
        <v>-14.68806</v>
      </c>
      <c r="Y44" s="3">
        <v>-13.187060000000001</v>
      </c>
      <c r="Z44" s="3">
        <v>-20.952760000000001</v>
      </c>
      <c r="AA44" s="3">
        <v>-22.34686</v>
      </c>
      <c r="AB44" s="3">
        <v>-19.777249999999999</v>
      </c>
      <c r="AC44" s="3">
        <v>-16.807009999999998</v>
      </c>
      <c r="AD44" s="3">
        <v>-16.761949999999999</v>
      </c>
      <c r="AE44" s="3">
        <v>-16.716889999999999</v>
      </c>
      <c r="AG44" t="str">
        <f t="shared" si="0"/>
        <v>NOR</v>
      </c>
    </row>
    <row r="45" spans="1:33" x14ac:dyDescent="0.2">
      <c r="A45" t="s">
        <v>107</v>
      </c>
      <c r="B45" s="3">
        <v>5.6958000000000002</v>
      </c>
      <c r="C45" s="3">
        <v>5.6958000000000002</v>
      </c>
      <c r="D45" s="3">
        <v>5.6958000000000002</v>
      </c>
      <c r="E45" s="3">
        <v>5.6958000000000002</v>
      </c>
      <c r="F45" s="3">
        <v>5.6958000000000002</v>
      </c>
      <c r="G45" s="3">
        <v>5.6958000000000002</v>
      </c>
      <c r="H45" s="3">
        <v>5.6958000000000002</v>
      </c>
      <c r="I45" s="3">
        <v>5.6958000000000002</v>
      </c>
      <c r="J45" s="3">
        <v>5.6958000000000002</v>
      </c>
      <c r="K45" s="3">
        <v>5.6958000000000002</v>
      </c>
      <c r="L45" s="3">
        <v>5.6958000000000002</v>
      </c>
      <c r="M45" s="3">
        <v>5.6958000000000002</v>
      </c>
      <c r="N45" s="3">
        <v>3.2031999999999998</v>
      </c>
      <c r="O45" s="3">
        <v>0.75460000000000005</v>
      </c>
      <c r="P45" s="3">
        <v>3.1999</v>
      </c>
      <c r="Q45" s="3">
        <v>2.7995000000000001</v>
      </c>
      <c r="R45" s="3">
        <v>2.7621000000000002</v>
      </c>
      <c r="S45" s="3">
        <v>0.9163</v>
      </c>
      <c r="T45" s="3">
        <v>0.91190000000000004</v>
      </c>
      <c r="U45" s="3">
        <v>0.89100000000000001</v>
      </c>
      <c r="V45" s="3">
        <v>0.78869999999999996</v>
      </c>
      <c r="W45" s="3">
        <v>0.78539999999999999</v>
      </c>
      <c r="X45" s="3">
        <v>0.78320000000000001</v>
      </c>
      <c r="Y45" s="3">
        <v>0.75129999999999997</v>
      </c>
      <c r="Z45" s="3">
        <v>0.74250000000000005</v>
      </c>
      <c r="AA45" s="3">
        <v>-0.70399999999999996</v>
      </c>
      <c r="AB45" s="3">
        <v>-2.3287</v>
      </c>
      <c r="AC45" s="3">
        <v>-0.75680000000000003</v>
      </c>
      <c r="AD45" s="3">
        <v>-0.70399999999999996</v>
      </c>
      <c r="AE45" s="3">
        <v>-0.74139999999999995</v>
      </c>
      <c r="AG45" t="str">
        <f t="shared" si="0"/>
        <v>POL</v>
      </c>
    </row>
    <row r="46" spans="1:33" x14ac:dyDescent="0.2">
      <c r="A46" t="s">
        <v>108</v>
      </c>
      <c r="B46" t="s">
        <v>1</v>
      </c>
      <c r="C46" t="s">
        <v>1</v>
      </c>
      <c r="D46" t="s">
        <v>1</v>
      </c>
      <c r="E46" t="s">
        <v>1</v>
      </c>
      <c r="F46" t="s">
        <v>1</v>
      </c>
      <c r="G46" t="s">
        <v>1</v>
      </c>
      <c r="H46" t="s">
        <v>1</v>
      </c>
      <c r="I46" t="s">
        <v>1</v>
      </c>
      <c r="J46" t="s">
        <v>1</v>
      </c>
      <c r="K46" t="s">
        <v>1</v>
      </c>
      <c r="L46" t="s">
        <v>1</v>
      </c>
      <c r="M46" t="s">
        <v>1</v>
      </c>
      <c r="N46" t="s">
        <v>1</v>
      </c>
      <c r="O46" t="s">
        <v>1</v>
      </c>
      <c r="P46" t="s">
        <v>1</v>
      </c>
      <c r="Q46" t="s">
        <v>1</v>
      </c>
      <c r="R46" t="s">
        <v>1</v>
      </c>
      <c r="S46" t="s">
        <v>1</v>
      </c>
      <c r="T46" t="s">
        <v>1</v>
      </c>
      <c r="U46" t="s">
        <v>1</v>
      </c>
      <c r="V46" t="s">
        <v>1</v>
      </c>
      <c r="W46" t="s">
        <v>1</v>
      </c>
      <c r="X46" t="s">
        <v>1</v>
      </c>
      <c r="Y46" t="s">
        <v>1</v>
      </c>
      <c r="Z46" t="s">
        <v>1</v>
      </c>
      <c r="AA46" t="s">
        <v>1</v>
      </c>
      <c r="AB46" t="s">
        <v>1</v>
      </c>
      <c r="AC46" t="s">
        <v>1</v>
      </c>
      <c r="AD46" t="s">
        <v>1</v>
      </c>
      <c r="AE46" t="s">
        <v>1</v>
      </c>
      <c r="AG46" t="str">
        <f t="shared" si="0"/>
        <v>PRT</v>
      </c>
    </row>
    <row r="47" spans="1:33" x14ac:dyDescent="0.2">
      <c r="A47" t="s">
        <v>109</v>
      </c>
      <c r="B47" t="s">
        <v>1</v>
      </c>
      <c r="C47" t="s">
        <v>1</v>
      </c>
      <c r="D47" t="s">
        <v>1</v>
      </c>
      <c r="E47" t="s">
        <v>1</v>
      </c>
      <c r="F47" t="s">
        <v>1</v>
      </c>
      <c r="G47" t="s">
        <v>1</v>
      </c>
      <c r="H47" t="s">
        <v>1</v>
      </c>
      <c r="I47" t="s">
        <v>1</v>
      </c>
      <c r="J47" t="s">
        <v>1</v>
      </c>
      <c r="K47" t="s">
        <v>1</v>
      </c>
      <c r="L47" t="s">
        <v>1</v>
      </c>
      <c r="M47" t="s">
        <v>1</v>
      </c>
      <c r="N47" t="s">
        <v>1</v>
      </c>
      <c r="O47" t="s">
        <v>1</v>
      </c>
      <c r="P47" t="s">
        <v>1</v>
      </c>
      <c r="Q47" t="s">
        <v>1</v>
      </c>
      <c r="R47" t="s">
        <v>1</v>
      </c>
      <c r="S47" t="s">
        <v>1</v>
      </c>
      <c r="T47" t="s">
        <v>1</v>
      </c>
      <c r="U47" t="s">
        <v>1</v>
      </c>
      <c r="V47" t="s">
        <v>1</v>
      </c>
      <c r="W47" t="s">
        <v>1</v>
      </c>
      <c r="X47" t="s">
        <v>1</v>
      </c>
      <c r="Y47" t="s">
        <v>1</v>
      </c>
      <c r="Z47" t="s">
        <v>1</v>
      </c>
      <c r="AA47" t="s">
        <v>151</v>
      </c>
      <c r="AB47" t="s">
        <v>151</v>
      </c>
      <c r="AC47" t="s">
        <v>139</v>
      </c>
      <c r="AD47" t="s">
        <v>139</v>
      </c>
      <c r="AE47" t="s">
        <v>139</v>
      </c>
      <c r="AG47" t="str">
        <f t="shared" si="0"/>
        <v>ROU</v>
      </c>
    </row>
    <row r="48" spans="1:33" hidden="1" x14ac:dyDescent="0.2">
      <c r="A48" t="s">
        <v>110</v>
      </c>
      <c r="B48" s="3">
        <v>-924.47200000000009</v>
      </c>
      <c r="C48" s="3">
        <v>-924.47200000000009</v>
      </c>
      <c r="D48" s="3">
        <v>-920.38400000000013</v>
      </c>
      <c r="E48" s="3">
        <v>-916.29600000000016</v>
      </c>
      <c r="F48" s="3">
        <v>-912.2080000000002</v>
      </c>
      <c r="G48" s="3">
        <v>-908.12000000000035</v>
      </c>
      <c r="H48" s="3">
        <v>-904.03200000000038</v>
      </c>
      <c r="I48" s="3">
        <v>-899.94399999999996</v>
      </c>
      <c r="J48" s="3">
        <v>-876.18502181818178</v>
      </c>
      <c r="K48" s="3">
        <v>-807.42963999999995</v>
      </c>
      <c r="L48" s="3">
        <v>-703.55939999999998</v>
      </c>
      <c r="M48" s="3">
        <v>-762.20759999999996</v>
      </c>
      <c r="N48" s="3">
        <v>-743.40279999999996</v>
      </c>
      <c r="O48" s="3">
        <v>-719.73911999999996</v>
      </c>
      <c r="P48" s="3">
        <v>-686.31971999999996</v>
      </c>
      <c r="Q48" s="3">
        <v>-666.50167999999996</v>
      </c>
      <c r="R48" s="3">
        <v>-651.45492000000002</v>
      </c>
      <c r="S48" s="3">
        <v>-648.89699999999993</v>
      </c>
      <c r="T48" s="3">
        <v>-638.59523999999999</v>
      </c>
      <c r="U48" s="3">
        <v>-628.29348000000005</v>
      </c>
      <c r="V48" s="3">
        <v>-617.99171999999999</v>
      </c>
      <c r="W48" s="3">
        <v>-607.68996000000004</v>
      </c>
      <c r="X48" s="3">
        <v>-597.3882000000001</v>
      </c>
      <c r="Y48" s="3">
        <v>-587.08644000000015</v>
      </c>
      <c r="Z48" s="3">
        <v>-576.78468000000009</v>
      </c>
      <c r="AA48" s="3">
        <v>-566.48292000000015</v>
      </c>
      <c r="AB48" s="3">
        <v>-556.1811600000002</v>
      </c>
      <c r="AC48" s="3">
        <v>-545.87940000000026</v>
      </c>
      <c r="AD48" s="3">
        <v>-535.5776400000002</v>
      </c>
      <c r="AE48" s="3">
        <v>-525.27588000000026</v>
      </c>
      <c r="AG48" t="str">
        <f t="shared" si="0"/>
        <v>RUS</v>
      </c>
    </row>
    <row r="49" spans="1:33" x14ac:dyDescent="0.2">
      <c r="A49" t="s">
        <v>111</v>
      </c>
      <c r="B49" t="s">
        <v>1</v>
      </c>
      <c r="C49" t="s">
        <v>1</v>
      </c>
      <c r="D49" t="s">
        <v>1</v>
      </c>
      <c r="E49" t="s">
        <v>1</v>
      </c>
      <c r="F49" t="s">
        <v>1</v>
      </c>
      <c r="G49" t="s">
        <v>1</v>
      </c>
      <c r="H49" t="s">
        <v>1</v>
      </c>
      <c r="I49" t="s">
        <v>1</v>
      </c>
      <c r="J49" t="s">
        <v>1</v>
      </c>
      <c r="K49" t="s">
        <v>1</v>
      </c>
      <c r="L49" t="s">
        <v>1</v>
      </c>
      <c r="M49" t="s">
        <v>1</v>
      </c>
      <c r="N49" t="s">
        <v>1</v>
      </c>
      <c r="O49" t="s">
        <v>1</v>
      </c>
      <c r="P49" t="s">
        <v>1</v>
      </c>
      <c r="Q49" t="s">
        <v>1</v>
      </c>
      <c r="R49" t="s">
        <v>1</v>
      </c>
      <c r="S49" t="s">
        <v>1</v>
      </c>
      <c r="T49" t="s">
        <v>1</v>
      </c>
      <c r="U49" t="s">
        <v>1</v>
      </c>
      <c r="V49" t="s">
        <v>1</v>
      </c>
      <c r="W49" t="s">
        <v>1</v>
      </c>
      <c r="X49" t="s">
        <v>1</v>
      </c>
      <c r="Y49" t="s">
        <v>1</v>
      </c>
      <c r="Z49" t="s">
        <v>1</v>
      </c>
      <c r="AA49" t="s">
        <v>1</v>
      </c>
      <c r="AB49" t="s">
        <v>1</v>
      </c>
      <c r="AC49" t="s">
        <v>1</v>
      </c>
      <c r="AD49" t="s">
        <v>1</v>
      </c>
      <c r="AE49" t="s">
        <v>1</v>
      </c>
      <c r="AG49" t="str">
        <f t="shared" si="0"/>
        <v>SVK</v>
      </c>
    </row>
    <row r="50" spans="1:33" x14ac:dyDescent="0.2">
      <c r="A50" t="s">
        <v>112</v>
      </c>
      <c r="B50" t="s">
        <v>139</v>
      </c>
      <c r="C50" t="s">
        <v>139</v>
      </c>
      <c r="D50" t="s">
        <v>139</v>
      </c>
      <c r="E50" t="s">
        <v>139</v>
      </c>
      <c r="F50" t="s">
        <v>139</v>
      </c>
      <c r="G50" t="s">
        <v>139</v>
      </c>
      <c r="H50" t="s">
        <v>139</v>
      </c>
      <c r="I50" t="s">
        <v>139</v>
      </c>
      <c r="J50" t="s">
        <v>139</v>
      </c>
      <c r="K50" t="s">
        <v>139</v>
      </c>
      <c r="L50" t="s">
        <v>139</v>
      </c>
      <c r="M50" t="s">
        <v>139</v>
      </c>
      <c r="N50" t="s">
        <v>139</v>
      </c>
      <c r="O50" t="s">
        <v>139</v>
      </c>
      <c r="P50" t="s">
        <v>139</v>
      </c>
      <c r="Q50" t="s">
        <v>139</v>
      </c>
      <c r="R50" t="s">
        <v>139</v>
      </c>
      <c r="S50" t="s">
        <v>139</v>
      </c>
      <c r="T50" t="s">
        <v>139</v>
      </c>
      <c r="U50" t="s">
        <v>139</v>
      </c>
      <c r="V50" t="s">
        <v>139</v>
      </c>
      <c r="W50" t="s">
        <v>139</v>
      </c>
      <c r="X50" t="s">
        <v>139</v>
      </c>
      <c r="Y50" t="s">
        <v>139</v>
      </c>
      <c r="Z50" t="s">
        <v>139</v>
      </c>
      <c r="AA50" t="s">
        <v>139</v>
      </c>
      <c r="AB50" t="s">
        <v>139</v>
      </c>
      <c r="AC50" t="s">
        <v>139</v>
      </c>
      <c r="AD50" t="s">
        <v>139</v>
      </c>
      <c r="AE50" t="s">
        <v>139</v>
      </c>
      <c r="AG50" t="str">
        <f t="shared" si="0"/>
        <v>SVN</v>
      </c>
    </row>
    <row r="51" spans="1:33" x14ac:dyDescent="0.2">
      <c r="A51" t="s">
        <v>113</v>
      </c>
      <c r="B51" s="3">
        <v>-8.3338800018940606</v>
      </c>
      <c r="C51" s="3">
        <v>-8.3338800018940606</v>
      </c>
      <c r="D51" s="3">
        <v>-8.2165200018673907</v>
      </c>
      <c r="E51" s="3">
        <v>-6.7624800015369297</v>
      </c>
      <c r="F51" s="3">
        <v>-5.7522000013073198</v>
      </c>
      <c r="G51" s="3">
        <v>-5.00580000113768</v>
      </c>
      <c r="H51" s="3">
        <v>-5.8224000013232704</v>
      </c>
      <c r="I51" s="3">
        <v>-4.8156000010944497</v>
      </c>
      <c r="J51" s="3">
        <v>-5.17236000117554</v>
      </c>
      <c r="K51" s="3">
        <v>-5.5092000012520899</v>
      </c>
      <c r="L51" s="3">
        <v>-5.2338000011894996</v>
      </c>
      <c r="M51" s="3">
        <v>-5.2656000011967299</v>
      </c>
      <c r="N51" s="3">
        <v>-5.3390400012134203</v>
      </c>
      <c r="O51" s="3">
        <v>-6.0650400013784198</v>
      </c>
      <c r="P51" s="3">
        <v>-6.7790400015406904</v>
      </c>
      <c r="Q51" s="3">
        <v>-6.8674800015607902</v>
      </c>
      <c r="R51" s="3">
        <v>-8.7811200019957099</v>
      </c>
      <c r="S51" s="3">
        <v>-10.536240002394599</v>
      </c>
      <c r="T51" s="3">
        <v>-10.46004000237728</v>
      </c>
      <c r="U51" s="3">
        <v>-9.7470000022152306</v>
      </c>
      <c r="V51" s="3">
        <v>-7.0413600016003102</v>
      </c>
      <c r="W51" s="3">
        <v>-7.7954400017716896</v>
      </c>
      <c r="X51" s="3">
        <v>-10.38852000236103</v>
      </c>
      <c r="Y51" s="3">
        <v>-7.3654800016739701</v>
      </c>
      <c r="Z51" s="3">
        <v>-9.8560800022400201</v>
      </c>
      <c r="AA51" s="3">
        <v>-9.9370800022584298</v>
      </c>
      <c r="AB51" s="3">
        <v>-9.5100000021613607</v>
      </c>
      <c r="AC51" s="3">
        <v>-13.56000000308182</v>
      </c>
      <c r="AD51" s="3">
        <v>-10.173000002312049</v>
      </c>
      <c r="AE51" s="3">
        <v>-10.173000002312049</v>
      </c>
      <c r="AG51" t="str">
        <f t="shared" si="0"/>
        <v>ESP</v>
      </c>
    </row>
    <row r="52" spans="1:33" x14ac:dyDescent="0.2">
      <c r="A52" t="s">
        <v>114</v>
      </c>
      <c r="B52" s="3">
        <v>-20.011801999999999</v>
      </c>
      <c r="C52" s="3">
        <v>-20.011801999999999</v>
      </c>
      <c r="D52" s="3">
        <v>-19.270212000000001</v>
      </c>
      <c r="E52" s="3">
        <v>-21.543142</v>
      </c>
      <c r="F52" s="3">
        <v>-21.771757999999998</v>
      </c>
      <c r="G52" s="3">
        <v>-24.462779999999999</v>
      </c>
      <c r="H52" s="3">
        <v>-27.419045000000001</v>
      </c>
      <c r="I52" s="3">
        <v>-25.714293000000001</v>
      </c>
      <c r="J52" s="3">
        <v>-30.528188</v>
      </c>
      <c r="K52" s="3">
        <v>-26.944502</v>
      </c>
      <c r="L52" s="3">
        <v>-36.935093000000002</v>
      </c>
      <c r="M52" s="3">
        <v>-39.759450000000001</v>
      </c>
      <c r="N52" s="3">
        <v>-41.190784999999998</v>
      </c>
      <c r="O52" s="3">
        <v>-41.806784999999998</v>
      </c>
      <c r="P52" s="3">
        <v>-40.657035</v>
      </c>
      <c r="Q52" s="3">
        <v>-37.369188000000001</v>
      </c>
      <c r="R52" s="3">
        <v>-45.278444999999998</v>
      </c>
      <c r="S52" s="3">
        <v>-34.638050999999997</v>
      </c>
      <c r="T52" s="3">
        <v>-47.532508</v>
      </c>
      <c r="U52" s="3">
        <v>-45.230018000000001</v>
      </c>
      <c r="V52" s="3">
        <v>-44.140782999999999</v>
      </c>
      <c r="W52" s="3">
        <v>-42.286009</v>
      </c>
      <c r="X52" s="3">
        <v>-45.679115000000003</v>
      </c>
      <c r="Y52" s="3">
        <v>-47.170682999999997</v>
      </c>
      <c r="Z52" s="3">
        <v>-46.910733999999998</v>
      </c>
      <c r="AA52" s="3">
        <v>-52.086190999999999</v>
      </c>
      <c r="AB52" s="3">
        <v>-54.424771</v>
      </c>
      <c r="AC52" s="3">
        <v>-56.276515000000003</v>
      </c>
      <c r="AD52" s="3">
        <v>-53.312483</v>
      </c>
      <c r="AE52" s="3">
        <v>-62.854576000000002</v>
      </c>
      <c r="AG52" t="str">
        <f t="shared" si="0"/>
        <v>SWE</v>
      </c>
    </row>
    <row r="53" spans="1:33" x14ac:dyDescent="0.2">
      <c r="A53" t="s">
        <v>115</v>
      </c>
      <c r="B53" s="3">
        <v>-19.76197564102555</v>
      </c>
      <c r="C53" s="3">
        <v>-19.76197564102555</v>
      </c>
      <c r="D53" s="3">
        <v>-19.747090641025761</v>
      </c>
      <c r="E53" s="3">
        <v>-19.73257468864465</v>
      </c>
      <c r="F53" s="3">
        <v>-19.726008736264191</v>
      </c>
      <c r="G53" s="3">
        <v>-19.736579130869199</v>
      </c>
      <c r="H53" s="3">
        <v>-19.751282042957278</v>
      </c>
      <c r="I53" s="3">
        <v>-19.765984955045351</v>
      </c>
      <c r="J53" s="3">
        <v>-19.798801736596289</v>
      </c>
      <c r="K53" s="3">
        <v>-19.82997685148155</v>
      </c>
      <c r="L53" s="3">
        <v>-19.860188330003801</v>
      </c>
      <c r="M53" s="3">
        <v>-19.890399808525061</v>
      </c>
      <c r="N53" s="3">
        <v>-19.920611287046341</v>
      </c>
      <c r="O53" s="3">
        <v>-19.95082276556758</v>
      </c>
      <c r="P53" s="3">
        <v>-19.98103424408885</v>
      </c>
      <c r="Q53" s="3">
        <v>-20.011245722611111</v>
      </c>
      <c r="R53" s="3">
        <v>-20.031725509213111</v>
      </c>
      <c r="S53" s="3">
        <v>-20.014940440115609</v>
      </c>
      <c r="T53" s="3">
        <v>-19.992756866744511</v>
      </c>
      <c r="U53" s="3">
        <v>-19.962531585081461</v>
      </c>
      <c r="V53" s="3">
        <v>-19.9187618589742</v>
      </c>
      <c r="W53" s="3">
        <v>-19.875955769230931</v>
      </c>
      <c r="X53" s="3">
        <v>-19.840349679487449</v>
      </c>
      <c r="Y53" s="3">
        <v>-19.80374358974332</v>
      </c>
      <c r="Z53" s="3">
        <v>-19.735116666666379</v>
      </c>
      <c r="AA53" s="3">
        <v>-19.653944444444551</v>
      </c>
      <c r="AB53" s="3">
        <v>-19.599861111110648</v>
      </c>
      <c r="AC53" s="3">
        <v>-19.556377777778081</v>
      </c>
      <c r="AD53" s="3">
        <v>-19.517371464646111</v>
      </c>
      <c r="AE53" s="3">
        <v>-19.485731818181701</v>
      </c>
      <c r="AG53" t="str">
        <f t="shared" si="0"/>
        <v>CHE</v>
      </c>
    </row>
    <row r="54" spans="1:33" x14ac:dyDescent="0.2">
      <c r="A54" t="s">
        <v>116</v>
      </c>
      <c r="B54" s="3">
        <v>-3.3682500000000002E-3</v>
      </c>
      <c r="C54" s="3">
        <v>-3.3682500000000002E-3</v>
      </c>
      <c r="D54" s="3">
        <v>-3.3682500000000002E-3</v>
      </c>
      <c r="E54" s="3">
        <v>-3.3682500000000002E-3</v>
      </c>
      <c r="F54" s="3">
        <v>-3.3682500000000002E-3</v>
      </c>
      <c r="G54" s="3">
        <v>-3.3682500000000002E-3</v>
      </c>
      <c r="H54" s="3">
        <v>-3.3682500000000002E-3</v>
      </c>
      <c r="I54" s="3">
        <v>-3.3682500000000002E-3</v>
      </c>
      <c r="J54" s="3">
        <v>-3.3682500000000002E-3</v>
      </c>
      <c r="K54" s="3">
        <v>-3.3682500000000002E-3</v>
      </c>
      <c r="L54" s="3">
        <v>-3.3682500000000002E-3</v>
      </c>
      <c r="M54" s="3">
        <v>-3.3682500000000002E-3</v>
      </c>
      <c r="N54" s="3">
        <v>-3.3682500000000002E-3</v>
      </c>
      <c r="O54" s="3">
        <v>-3.3682500000000002E-3</v>
      </c>
      <c r="P54" s="3">
        <v>-3.3682500000000002E-3</v>
      </c>
      <c r="Q54" s="3">
        <v>-3.3682500000000002E-3</v>
      </c>
      <c r="R54" s="3">
        <v>-3.3682500000000002E-3</v>
      </c>
      <c r="S54" s="3">
        <v>-8.0730000000000003E-3</v>
      </c>
      <c r="T54" t="s">
        <v>1</v>
      </c>
      <c r="U54" s="3">
        <v>-3.5999999999999999E-3</v>
      </c>
      <c r="V54" s="3">
        <v>-1.8E-3</v>
      </c>
      <c r="W54" s="3">
        <v>-3.5999999999999999E-3</v>
      </c>
      <c r="X54" s="3">
        <v>-7.1999999999999998E-3</v>
      </c>
      <c r="Y54" s="3">
        <v>-3.8339999999999999E-2</v>
      </c>
      <c r="Z54" s="3">
        <v>-1.8225000000000002E-2</v>
      </c>
      <c r="AA54" s="3">
        <v>-1.5299999999999999E-2</v>
      </c>
      <c r="AB54" s="3">
        <v>-3.1050000000000001E-2</v>
      </c>
      <c r="AC54" s="3">
        <v>-1.9800000000000002E-2</v>
      </c>
      <c r="AD54" s="3">
        <v>-1.0800000000000001E-2</v>
      </c>
      <c r="AE54" s="3">
        <v>-1.0800000000000001E-2</v>
      </c>
      <c r="AG54" t="str">
        <f t="shared" si="0"/>
        <v>TUR</v>
      </c>
    </row>
    <row r="55" spans="1:33" x14ac:dyDescent="0.2">
      <c r="A55" t="s">
        <v>117</v>
      </c>
      <c r="B55" s="3">
        <v>-3329.431</v>
      </c>
      <c r="C55" s="3">
        <v>-3329.431</v>
      </c>
      <c r="D55" s="3">
        <v>-2670.5459999999998</v>
      </c>
      <c r="E55" s="3">
        <v>-1366.8560000000002</v>
      </c>
      <c r="F55" s="3">
        <v>-584.98299999999995</v>
      </c>
      <c r="G55" s="3">
        <v>-277.78800000000001</v>
      </c>
      <c r="H55" s="3">
        <v>-198.03149999999999</v>
      </c>
      <c r="I55" s="3">
        <v>-137.41499999999999</v>
      </c>
      <c r="J55" s="3">
        <v>-93.513999999999982</v>
      </c>
      <c r="K55" s="3">
        <v>-67.185999999999993</v>
      </c>
      <c r="L55" s="3">
        <v>-66.040999999999997</v>
      </c>
      <c r="M55" s="3">
        <v>-55.747</v>
      </c>
      <c r="N55" s="3">
        <v>-54.86</v>
      </c>
      <c r="O55" s="3">
        <v>-60.186000000000007</v>
      </c>
      <c r="P55" s="3">
        <v>-65.936000000000007</v>
      </c>
      <c r="Q55" s="3">
        <v>-63.849999999999987</v>
      </c>
      <c r="R55" s="3">
        <v>-53.859000000000002</v>
      </c>
      <c r="S55" s="3">
        <v>-60.170999999999992</v>
      </c>
      <c r="T55" s="3">
        <v>-72.931000000000012</v>
      </c>
      <c r="U55" s="3">
        <v>-78.650999999999996</v>
      </c>
      <c r="V55" s="3">
        <v>-77.809000000000012</v>
      </c>
      <c r="W55" s="3">
        <v>-61.969000000000001</v>
      </c>
      <c r="X55" s="3">
        <v>-73.188999999999993</v>
      </c>
      <c r="Y55" s="3">
        <v>-72.013000000000005</v>
      </c>
      <c r="Z55" s="3">
        <v>-54.63300000000001</v>
      </c>
      <c r="AA55" s="3">
        <v>-53.302999999999997</v>
      </c>
      <c r="AB55" s="3">
        <v>-45.036999999999999</v>
      </c>
      <c r="AC55" s="3">
        <v>-57.686999999999998</v>
      </c>
      <c r="AD55" s="3">
        <v>-47.082999999999998</v>
      </c>
      <c r="AE55" s="3">
        <v>-59.887</v>
      </c>
      <c r="AG55" t="str">
        <f t="shared" si="0"/>
        <v>UKR</v>
      </c>
    </row>
    <row r="56" spans="1:33" x14ac:dyDescent="0.2">
      <c r="A56" t="s">
        <v>118</v>
      </c>
      <c r="B56" s="3">
        <v>-132.80525883770699</v>
      </c>
      <c r="C56" s="3">
        <v>-132.80525883770699</v>
      </c>
      <c r="D56" s="3">
        <v>-133.40649911692307</v>
      </c>
      <c r="E56" s="3">
        <v>-130.10951317500715</v>
      </c>
      <c r="F56" s="3">
        <v>-126.61474974034624</v>
      </c>
      <c r="G56" s="3">
        <v>-157.15297322580633</v>
      </c>
      <c r="H56" s="3">
        <v>-179.0342152661074</v>
      </c>
      <c r="I56" s="3">
        <v>-151.72702934806651</v>
      </c>
      <c r="J56" s="3">
        <v>-132.98651349547458</v>
      </c>
      <c r="K56" s="3">
        <v>-98.519765732125663</v>
      </c>
      <c r="L56" s="3">
        <v>-133.83718408181176</v>
      </c>
      <c r="M56" s="3">
        <v>-130.99536656832584</v>
      </c>
      <c r="N56" s="3">
        <v>-141.72401121545889</v>
      </c>
      <c r="O56" s="3">
        <v>-87.629816047004994</v>
      </c>
      <c r="P56" s="3">
        <v>-152.19840425380335</v>
      </c>
      <c r="Q56" s="3">
        <v>-105.67452586037467</v>
      </c>
      <c r="R56" s="3">
        <v>-121.04589869250201</v>
      </c>
      <c r="S56" s="3">
        <v>-126.4998912155</v>
      </c>
      <c r="T56" s="3">
        <v>-81.73597054599</v>
      </c>
      <c r="U56" s="3">
        <v>-69.977989498550016</v>
      </c>
      <c r="V56" s="3">
        <v>-80.334508451109997</v>
      </c>
      <c r="W56" s="3">
        <v>-87.421927403669997</v>
      </c>
      <c r="X56" s="3">
        <v>-75.556144903670003</v>
      </c>
      <c r="Y56" s="3">
        <v>-59.523862403670002</v>
      </c>
      <c r="Z56" s="3">
        <v>-103.29687990367</v>
      </c>
      <c r="AA56" s="3">
        <v>-73.290797403669998</v>
      </c>
      <c r="AB56" s="3">
        <v>-87.249959186248404</v>
      </c>
      <c r="AC56" s="3">
        <v>-85.282163676311399</v>
      </c>
      <c r="AD56" s="3">
        <v>-91.853151496211396</v>
      </c>
      <c r="AE56" s="3">
        <v>-91.361003496211396</v>
      </c>
      <c r="AG56" t="str">
        <f t="shared" si="0"/>
        <v>GBR</v>
      </c>
    </row>
    <row r="57" spans="1:33" x14ac:dyDescent="0.2">
      <c r="A57" t="s">
        <v>119</v>
      </c>
      <c r="B57" s="3">
        <v>-132.80525883770699</v>
      </c>
      <c r="C57" s="3">
        <v>-132.80525883770699</v>
      </c>
      <c r="D57" s="3">
        <v>-133.40649911692307</v>
      </c>
      <c r="E57" s="3">
        <v>-130.10951317500715</v>
      </c>
      <c r="F57" s="3">
        <v>-126.61474974034624</v>
      </c>
      <c r="G57" s="3">
        <v>-157.15297322580633</v>
      </c>
      <c r="H57" s="3">
        <v>-179.0342152661074</v>
      </c>
      <c r="I57" s="3">
        <v>-151.72702934806651</v>
      </c>
      <c r="J57" s="3">
        <v>-132.98651349547458</v>
      </c>
      <c r="K57" s="3">
        <v>-98.519765732125663</v>
      </c>
      <c r="L57" s="3">
        <v>-133.83718408181176</v>
      </c>
      <c r="M57" s="3">
        <v>-130.99536656832584</v>
      </c>
      <c r="N57" s="3">
        <v>-141.72401121545889</v>
      </c>
      <c r="O57" s="3">
        <v>-87.629816047004994</v>
      </c>
      <c r="P57" s="3">
        <v>-152.19840425380335</v>
      </c>
      <c r="Q57" s="3">
        <v>-105.67452586037467</v>
      </c>
      <c r="R57" s="3">
        <v>-121.04589869250201</v>
      </c>
      <c r="S57" s="3">
        <v>-126.4998912155</v>
      </c>
      <c r="T57" s="3">
        <v>-81.73597054599</v>
      </c>
      <c r="U57" s="3">
        <v>-69.977989498550016</v>
      </c>
      <c r="V57" s="3">
        <v>-80.334508451109997</v>
      </c>
      <c r="W57" s="3">
        <v>-87.421927403669997</v>
      </c>
      <c r="X57" s="3">
        <v>-75.556144903670003</v>
      </c>
      <c r="Y57" s="3">
        <v>-59.523862403670002</v>
      </c>
      <c r="Z57" s="3">
        <v>-103.29687990367</v>
      </c>
      <c r="AA57" s="3">
        <v>-73.290797403669998</v>
      </c>
      <c r="AB57" s="3">
        <v>-87.249959186248404</v>
      </c>
      <c r="AC57" s="3">
        <v>-85.282163676311399</v>
      </c>
      <c r="AD57" s="3">
        <v>-91.853151496211396</v>
      </c>
      <c r="AE57" s="3">
        <v>-91.361003496211396</v>
      </c>
      <c r="AG57" t="str">
        <f t="shared" si="0"/>
        <v>GBK</v>
      </c>
    </row>
    <row r="58" spans="1:33" x14ac:dyDescent="0.2">
      <c r="A58" t="s">
        <v>120</v>
      </c>
      <c r="B58" s="3">
        <v>1332.8653743093676</v>
      </c>
      <c r="C58" s="3">
        <v>1332.8653743093676</v>
      </c>
      <c r="D58" s="3">
        <v>1334.9655854990035</v>
      </c>
      <c r="E58" s="3">
        <v>1337.065796688639</v>
      </c>
      <c r="F58" s="3">
        <v>1339.1660078782747</v>
      </c>
      <c r="G58" s="3">
        <v>1341.2662190679105</v>
      </c>
      <c r="H58" s="3">
        <v>1343.366430257546</v>
      </c>
      <c r="I58" s="3">
        <v>1346.5971763447837</v>
      </c>
      <c r="J58" s="3">
        <v>1348.6973875344192</v>
      </c>
      <c r="K58" s="3">
        <v>1350.7975987240552</v>
      </c>
      <c r="L58" s="3">
        <v>1352.8978099136907</v>
      </c>
      <c r="M58" s="3">
        <v>1354.9980211033264</v>
      </c>
      <c r="N58" s="3">
        <v>1354.6618442851759</v>
      </c>
      <c r="O58" s="3">
        <v>1353.2465350750949</v>
      </c>
      <c r="P58" s="3">
        <v>1351.8312258650139</v>
      </c>
      <c r="Q58" s="3">
        <v>1350.4159166549332</v>
      </c>
      <c r="R58" s="3">
        <v>1349.000607444852</v>
      </c>
      <c r="S58" s="3">
        <v>1349.0664695575399</v>
      </c>
      <c r="T58" s="3">
        <v>1349.5253542224245</v>
      </c>
      <c r="U58" s="3">
        <v>1349.9842388873087</v>
      </c>
      <c r="V58" s="3">
        <v>1350.4431235521938</v>
      </c>
      <c r="W58" s="3">
        <v>1350.902008217078</v>
      </c>
      <c r="X58" s="3">
        <v>1351.1855746693798</v>
      </c>
      <c r="Y58" s="3">
        <v>1353.2857858590153</v>
      </c>
      <c r="Z58" s="3">
        <v>1355.3859970486508</v>
      </c>
      <c r="AA58" s="3">
        <v>1357.4862082382863</v>
      </c>
      <c r="AB58" s="3">
        <v>1359.5864194279225</v>
      </c>
      <c r="AC58" s="3">
        <v>1361.6866306175582</v>
      </c>
      <c r="AD58" s="3">
        <v>1363.7868418071937</v>
      </c>
      <c r="AE58" s="3">
        <v>1365.8870529968299</v>
      </c>
      <c r="AG58" t="str">
        <f t="shared" si="0"/>
        <v>USA</v>
      </c>
    </row>
    <row r="63" spans="1:33" ht="12" thickBot="1" x14ac:dyDescent="0.25"/>
    <row r="64" spans="1:33" ht="12" thickBot="1" x14ac:dyDescent="0.25">
      <c r="A64" s="21" t="s">
        <v>124</v>
      </c>
    </row>
    <row r="65" spans="1:31" x14ac:dyDescent="0.2">
      <c r="A65" s="49" t="s">
        <v>123</v>
      </c>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row>
    <row r="66" spans="1:31" x14ac:dyDescent="0.2">
      <c r="A66" s="50" t="s">
        <v>24</v>
      </c>
      <c r="C66" s="48">
        <f>C32</f>
        <v>-312.87166475079533</v>
      </c>
      <c r="D66" s="48">
        <f t="shared" ref="D66:AE66" si="3">D32</f>
        <v>-311.28633275079528</v>
      </c>
      <c r="E66" s="48">
        <f t="shared" si="3"/>
        <v>-310.37300075079526</v>
      </c>
      <c r="F66" s="48">
        <f t="shared" si="3"/>
        <v>-397.17458376316239</v>
      </c>
      <c r="G66" s="48">
        <f t="shared" si="3"/>
        <v>-342.7494221392941</v>
      </c>
      <c r="H66" s="48">
        <f t="shared" si="3"/>
        <v>-390.87261521517183</v>
      </c>
      <c r="I66" s="48">
        <f t="shared" si="3"/>
        <v>-335.59753295040008</v>
      </c>
      <c r="J66" s="48">
        <f t="shared" si="3"/>
        <v>-338.13207472658831</v>
      </c>
      <c r="K66" s="48">
        <f t="shared" si="3"/>
        <v>-318.54453660728473</v>
      </c>
      <c r="L66" s="48">
        <f t="shared" si="3"/>
        <v>-330.56041516020701</v>
      </c>
      <c r="M66" s="48">
        <f t="shared" si="3"/>
        <v>-244.34865387599999</v>
      </c>
      <c r="N66" s="48">
        <f t="shared" si="3"/>
        <v>-317.66100667917175</v>
      </c>
      <c r="O66" s="48">
        <f t="shared" si="3"/>
        <v>-396.90124701007051</v>
      </c>
      <c r="P66" s="48">
        <f t="shared" si="3"/>
        <v>-378.61931408512942</v>
      </c>
      <c r="Q66" s="48">
        <f t="shared" si="3"/>
        <v>-443.06283170120474</v>
      </c>
      <c r="R66" s="48">
        <f t="shared" si="3"/>
        <v>-471.8768565415765</v>
      </c>
      <c r="S66" s="48">
        <f t="shared" si="3"/>
        <v>-422.12128357978827</v>
      </c>
      <c r="T66" s="48">
        <f t="shared" si="3"/>
        <v>-425.73844147874826</v>
      </c>
      <c r="U66" s="48">
        <f t="shared" si="3"/>
        <v>-418.03765200292708</v>
      </c>
      <c r="V66" s="48">
        <f t="shared" si="3"/>
        <v>-373.13926527209412</v>
      </c>
      <c r="W66" s="48">
        <f t="shared" si="3"/>
        <v>-397.61584980814121</v>
      </c>
      <c r="X66" s="48">
        <f t="shared" si="3"/>
        <v>-448.00171728051777</v>
      </c>
      <c r="Y66" s="48">
        <f t="shared" si="3"/>
        <v>-425.46364767762918</v>
      </c>
      <c r="Z66" s="48">
        <f t="shared" si="3"/>
        <v>-362.32263141073281</v>
      </c>
      <c r="AA66" s="48">
        <f t="shared" si="3"/>
        <v>-406.02366146267036</v>
      </c>
      <c r="AB66" s="48">
        <f t="shared" si="3"/>
        <v>-419.5607361119491</v>
      </c>
      <c r="AC66" s="48">
        <f t="shared" si="3"/>
        <v>-420.13302949930306</v>
      </c>
      <c r="AD66" s="48">
        <f t="shared" si="3"/>
        <v>-340.1461936946306</v>
      </c>
      <c r="AE66" s="48">
        <f t="shared" si="3"/>
        <v>-316.76695702985887</v>
      </c>
    </row>
    <row r="67" spans="1:31" x14ac:dyDescent="0.2">
      <c r="A67" s="50" t="s">
        <v>9</v>
      </c>
      <c r="C67" s="48" t="str">
        <f>C26</f>
        <v>NE</v>
      </c>
      <c r="D67" s="48" t="str">
        <f t="shared" ref="D67:AE67" si="4">D26</f>
        <v>NE</v>
      </c>
      <c r="E67" s="48" t="str">
        <f t="shared" si="4"/>
        <v>NE</v>
      </c>
      <c r="F67" s="48" t="str">
        <f t="shared" si="4"/>
        <v>NE</v>
      </c>
      <c r="G67" s="48" t="str">
        <f t="shared" si="4"/>
        <v>NE</v>
      </c>
      <c r="H67" s="48" t="str">
        <f t="shared" si="4"/>
        <v>NE</v>
      </c>
      <c r="I67" s="48" t="str">
        <f t="shared" si="4"/>
        <v>NE</v>
      </c>
      <c r="J67" s="48" t="str">
        <f t="shared" si="4"/>
        <v>NE</v>
      </c>
      <c r="K67" s="48" t="str">
        <f t="shared" si="4"/>
        <v>NE</v>
      </c>
      <c r="L67" s="48" t="str">
        <f t="shared" si="4"/>
        <v>NE</v>
      </c>
      <c r="M67" s="48" t="str">
        <f t="shared" si="4"/>
        <v>NE</v>
      </c>
      <c r="N67" s="48" t="str">
        <f t="shared" si="4"/>
        <v>NE</v>
      </c>
      <c r="O67" s="48" t="str">
        <f t="shared" si="4"/>
        <v>NE</v>
      </c>
      <c r="P67" s="48" t="str">
        <f t="shared" si="4"/>
        <v>NE</v>
      </c>
      <c r="Q67" s="48" t="str">
        <f t="shared" si="4"/>
        <v>NE</v>
      </c>
      <c r="R67" s="48" t="str">
        <f t="shared" si="4"/>
        <v>NE</v>
      </c>
      <c r="S67" s="48" t="str">
        <f t="shared" si="4"/>
        <v>NE</v>
      </c>
      <c r="T67" s="48" t="str">
        <f t="shared" si="4"/>
        <v>NE</v>
      </c>
      <c r="U67" s="48" t="str">
        <f t="shared" si="4"/>
        <v>NE</v>
      </c>
      <c r="V67" s="48" t="str">
        <f t="shared" si="4"/>
        <v>NE</v>
      </c>
      <c r="W67" s="48" t="str">
        <f t="shared" si="4"/>
        <v>NE</v>
      </c>
      <c r="X67" s="48" t="str">
        <f t="shared" si="4"/>
        <v>NE</v>
      </c>
      <c r="Y67" s="48" t="str">
        <f t="shared" si="4"/>
        <v>NE</v>
      </c>
      <c r="Z67" s="48" t="str">
        <f t="shared" si="4"/>
        <v>NE</v>
      </c>
      <c r="AA67" s="48" t="str">
        <f t="shared" si="4"/>
        <v>NE</v>
      </c>
      <c r="AB67" s="48" t="str">
        <f t="shared" si="4"/>
        <v>NE</v>
      </c>
      <c r="AC67" s="48" t="str">
        <f t="shared" si="4"/>
        <v>NE</v>
      </c>
      <c r="AD67" s="48" t="str">
        <f t="shared" si="4"/>
        <v>NE</v>
      </c>
      <c r="AE67" s="48" t="str">
        <f t="shared" si="4"/>
        <v>NE</v>
      </c>
    </row>
    <row r="68" spans="1:31" x14ac:dyDescent="0.2">
      <c r="A68" s="50" t="s">
        <v>2</v>
      </c>
      <c r="C68" s="48" t="str">
        <f>C12</f>
        <v>NO</v>
      </c>
      <c r="D68" s="48" t="str">
        <f t="shared" ref="D68:AE68" si="5">D12</f>
        <v>NO</v>
      </c>
      <c r="E68" s="48" t="str">
        <f t="shared" si="5"/>
        <v>NO</v>
      </c>
      <c r="F68" s="48" t="str">
        <f t="shared" si="5"/>
        <v>NO</v>
      </c>
      <c r="G68" s="48" t="str">
        <f t="shared" si="5"/>
        <v>NO</v>
      </c>
      <c r="H68" s="48" t="str">
        <f t="shared" si="5"/>
        <v>NO</v>
      </c>
      <c r="I68" s="48" t="str">
        <f t="shared" si="5"/>
        <v>NO</v>
      </c>
      <c r="J68" s="48" t="str">
        <f t="shared" si="5"/>
        <v>NO</v>
      </c>
      <c r="K68" s="48" t="str">
        <f t="shared" si="5"/>
        <v>NO</v>
      </c>
      <c r="L68" s="48" t="str">
        <f t="shared" si="5"/>
        <v>NO</v>
      </c>
      <c r="M68" s="48" t="str">
        <f t="shared" si="5"/>
        <v>NO</v>
      </c>
      <c r="N68" s="48" t="str">
        <f t="shared" si="5"/>
        <v>NO</v>
      </c>
      <c r="O68" s="48" t="str">
        <f t="shared" si="5"/>
        <v>NO</v>
      </c>
      <c r="P68" s="48" t="str">
        <f t="shared" si="5"/>
        <v>NO</v>
      </c>
      <c r="Q68" s="48" t="str">
        <f t="shared" si="5"/>
        <v>NO</v>
      </c>
      <c r="R68" s="48" t="str">
        <f t="shared" si="5"/>
        <v>NO</v>
      </c>
      <c r="S68" s="48" t="str">
        <f t="shared" si="5"/>
        <v>NO</v>
      </c>
      <c r="T68" s="48" t="str">
        <f t="shared" si="5"/>
        <v>NO</v>
      </c>
      <c r="U68" s="48" t="str">
        <f t="shared" si="5"/>
        <v>NO</v>
      </c>
      <c r="V68" s="48" t="str">
        <f t="shared" si="5"/>
        <v>NO</v>
      </c>
      <c r="W68" s="48" t="str">
        <f t="shared" si="5"/>
        <v>NO</v>
      </c>
      <c r="X68" s="48" t="str">
        <f t="shared" si="5"/>
        <v>NO</v>
      </c>
      <c r="Y68" s="48" t="str">
        <f t="shared" si="5"/>
        <v>NO</v>
      </c>
      <c r="Z68" s="48" t="str">
        <f t="shared" si="5"/>
        <v>NO</v>
      </c>
      <c r="AA68" s="48" t="str">
        <f t="shared" si="5"/>
        <v>NO</v>
      </c>
      <c r="AB68" s="48" t="str">
        <f t="shared" si="5"/>
        <v>NO</v>
      </c>
      <c r="AC68" s="48" t="str">
        <f t="shared" si="5"/>
        <v>NO</v>
      </c>
      <c r="AD68" s="48" t="str">
        <f t="shared" si="5"/>
        <v>NO</v>
      </c>
      <c r="AE68" s="48" t="str">
        <f t="shared" si="5"/>
        <v>NO</v>
      </c>
    </row>
    <row r="69" spans="1:31" x14ac:dyDescent="0.2">
      <c r="A69" s="50" t="s">
        <v>17</v>
      </c>
      <c r="C69" s="48">
        <f>C42</f>
        <v>-2.2764739299999999</v>
      </c>
      <c r="D69" s="48">
        <f t="shared" ref="D69:AE69" si="6">D42</f>
        <v>-2.2702462300000001</v>
      </c>
      <c r="E69" s="48">
        <f t="shared" si="6"/>
        <v>-2.2640185599999998</v>
      </c>
      <c r="F69" s="48">
        <f t="shared" si="6"/>
        <v>-2.2577908600000001</v>
      </c>
      <c r="G69" s="48">
        <f t="shared" si="6"/>
        <v>-2.2515632000000001</v>
      </c>
      <c r="H69" s="48">
        <f t="shared" si="6"/>
        <v>-2.2453354999999999</v>
      </c>
      <c r="I69" s="48">
        <f t="shared" si="6"/>
        <v>-2.2391077899999998</v>
      </c>
      <c r="J69" s="48">
        <f t="shared" si="6"/>
        <v>-2.2328801299999999</v>
      </c>
      <c r="K69" s="48">
        <f t="shared" si="6"/>
        <v>-2.22665245</v>
      </c>
      <c r="L69" s="48">
        <f t="shared" si="6"/>
        <v>-2.2204247700000002</v>
      </c>
      <c r="M69" s="48">
        <f t="shared" si="6"/>
        <v>-2.2141970899999999</v>
      </c>
      <c r="N69" s="48">
        <f t="shared" si="6"/>
        <v>-2.2079693800000002</v>
      </c>
      <c r="O69" s="48">
        <f t="shared" si="6"/>
        <v>-2.2017416999999999</v>
      </c>
      <c r="P69" s="48">
        <f t="shared" si="6"/>
        <v>-2.1955140200000001</v>
      </c>
      <c r="Q69" s="48">
        <f t="shared" si="6"/>
        <v>-4.7900667500000003</v>
      </c>
      <c r="R69" s="48">
        <f t="shared" si="6"/>
        <v>-4.7331883100000001</v>
      </c>
      <c r="S69" s="48">
        <f t="shared" si="6"/>
        <v>-4.6766338000000003</v>
      </c>
      <c r="T69" s="48">
        <f t="shared" si="6"/>
        <v>-4.6204037099999997</v>
      </c>
      <c r="U69" s="48">
        <f t="shared" si="6"/>
        <v>-4.5644974100000004</v>
      </c>
      <c r="V69" s="48">
        <f t="shared" si="6"/>
        <v>-4.0450705100000004</v>
      </c>
      <c r="W69" s="48">
        <f t="shared" si="6"/>
        <v>-4.0058806300000001</v>
      </c>
      <c r="X69" s="48">
        <f t="shared" si="6"/>
        <v>-3.9668247600000002</v>
      </c>
      <c r="Y69" s="48">
        <f t="shared" si="6"/>
        <v>-3.9279027000000002</v>
      </c>
      <c r="Z69" s="48">
        <f t="shared" si="6"/>
        <v>-4.9862407099999997</v>
      </c>
      <c r="AA69" s="48">
        <f t="shared" si="6"/>
        <v>-4.9340929500000001</v>
      </c>
      <c r="AB69" s="48">
        <f t="shared" si="6"/>
        <v>-4.8795811200000001</v>
      </c>
      <c r="AC69" s="48">
        <f t="shared" si="6"/>
        <v>-4.8253078699999996</v>
      </c>
      <c r="AD69" s="48">
        <f t="shared" si="6"/>
        <v>-4.6821871000000002</v>
      </c>
      <c r="AE69" s="48">
        <f t="shared" si="6"/>
        <v>-4.6283258900000002</v>
      </c>
    </row>
    <row r="70" spans="1:31" x14ac:dyDescent="0.2">
      <c r="A70" s="50" t="s">
        <v>25</v>
      </c>
      <c r="C70" s="47" t="str">
        <f>C39</f>
        <v>NO</v>
      </c>
      <c r="D70" s="47" t="str">
        <f t="shared" ref="D70:AE70" si="7">D39</f>
        <v>NO</v>
      </c>
      <c r="E70" s="47" t="str">
        <f t="shared" si="7"/>
        <v>NO</v>
      </c>
      <c r="F70" s="47" t="str">
        <f t="shared" si="7"/>
        <v>NO</v>
      </c>
      <c r="G70" s="47" t="str">
        <f t="shared" si="7"/>
        <v>NO</v>
      </c>
      <c r="H70" s="47" t="str">
        <f t="shared" si="7"/>
        <v>NO</v>
      </c>
      <c r="I70" s="47" t="str">
        <f t="shared" si="7"/>
        <v>NO</v>
      </c>
      <c r="J70" s="47" t="str">
        <f t="shared" si="7"/>
        <v>NO</v>
      </c>
      <c r="K70" s="47" t="str">
        <f t="shared" si="7"/>
        <v>NO</v>
      </c>
      <c r="L70" s="47" t="str">
        <f t="shared" si="7"/>
        <v>NO</v>
      </c>
      <c r="M70" s="47" t="str">
        <f t="shared" si="7"/>
        <v>NO</v>
      </c>
      <c r="N70" s="47" t="str">
        <f t="shared" si="7"/>
        <v>NO</v>
      </c>
      <c r="O70" s="47" t="str">
        <f t="shared" si="7"/>
        <v>NO</v>
      </c>
      <c r="P70" s="47" t="str">
        <f t="shared" si="7"/>
        <v>NO</v>
      </c>
      <c r="Q70" s="47" t="str">
        <f t="shared" si="7"/>
        <v>NO</v>
      </c>
      <c r="R70" s="47" t="str">
        <f t="shared" si="7"/>
        <v>NO</v>
      </c>
      <c r="S70" s="47" t="str">
        <f t="shared" si="7"/>
        <v>NO</v>
      </c>
      <c r="T70" s="47" t="str">
        <f t="shared" si="7"/>
        <v>NO</v>
      </c>
      <c r="U70" s="47" t="str">
        <f t="shared" si="7"/>
        <v>NO</v>
      </c>
      <c r="V70" s="47" t="str">
        <f t="shared" si="7"/>
        <v>NO</v>
      </c>
      <c r="W70" s="47" t="str">
        <f t="shared" si="7"/>
        <v>NO</v>
      </c>
      <c r="X70" s="47" t="str">
        <f t="shared" si="7"/>
        <v>NO</v>
      </c>
      <c r="Y70" s="47" t="str">
        <f t="shared" si="7"/>
        <v>NO</v>
      </c>
      <c r="Z70" s="47" t="str">
        <f t="shared" si="7"/>
        <v>NO</v>
      </c>
      <c r="AA70" s="47" t="str">
        <f t="shared" si="7"/>
        <v>NO</v>
      </c>
      <c r="AB70" s="47" t="str">
        <f t="shared" si="7"/>
        <v>NO</v>
      </c>
      <c r="AC70" s="47" t="str">
        <f t="shared" si="7"/>
        <v>NO</v>
      </c>
      <c r="AD70" s="47" t="str">
        <f t="shared" si="7"/>
        <v>NO</v>
      </c>
      <c r="AE70" s="47" t="str">
        <f t="shared" si="7"/>
        <v>NO</v>
      </c>
    </row>
    <row r="71" spans="1:31" ht="12" thickBot="1" x14ac:dyDescent="0.25">
      <c r="A71" s="50" t="s">
        <v>7</v>
      </c>
      <c r="C71" s="48">
        <f>C18</f>
        <v>-27.147960000000001</v>
      </c>
      <c r="D71" s="48">
        <f t="shared" ref="D71:AE71" si="8">D18</f>
        <v>-24.874359999999999</v>
      </c>
      <c r="E71" s="48">
        <f t="shared" si="8"/>
        <v>-24.760680000000001</v>
      </c>
      <c r="F71" s="48">
        <f t="shared" si="8"/>
        <v>-21.350280000000001</v>
      </c>
      <c r="G71" s="48">
        <f t="shared" si="8"/>
        <v>-20.327159999999999</v>
      </c>
      <c r="H71" s="48">
        <f t="shared" si="8"/>
        <v>-19.190359999999998</v>
      </c>
      <c r="I71" s="48">
        <f t="shared" si="8"/>
        <v>-23.11232</v>
      </c>
      <c r="J71" s="48">
        <f t="shared" si="8"/>
        <v>-28.91</v>
      </c>
      <c r="K71" s="48">
        <f t="shared" si="8"/>
        <v>-23.567039999999999</v>
      </c>
      <c r="L71" s="48">
        <f t="shared" si="8"/>
        <v>-18.849319999999999</v>
      </c>
      <c r="M71" s="48">
        <f t="shared" si="8"/>
        <v>-18.508279999999999</v>
      </c>
      <c r="N71" s="48">
        <f t="shared" si="8"/>
        <v>-20.781880000000001</v>
      </c>
      <c r="O71" s="48">
        <f t="shared" si="8"/>
        <v>-23.567039999999999</v>
      </c>
      <c r="P71" s="48">
        <f t="shared" si="8"/>
        <v>-22.316559999999999</v>
      </c>
      <c r="Q71" s="48">
        <f t="shared" si="8"/>
        <v>-24.078600000000002</v>
      </c>
      <c r="R71" s="48">
        <f t="shared" si="8"/>
        <v>-22.828119999999998</v>
      </c>
      <c r="S71" s="48">
        <f t="shared" si="8"/>
        <v>-23.567039999999999</v>
      </c>
      <c r="T71" s="48">
        <f t="shared" si="8"/>
        <v>-18.224080000000001</v>
      </c>
      <c r="U71" s="48">
        <f t="shared" si="8"/>
        <v>-12.710599999999999</v>
      </c>
      <c r="V71" s="48">
        <f t="shared" si="8"/>
        <v>-16.462039999999998</v>
      </c>
      <c r="W71" s="48">
        <f t="shared" si="8"/>
        <v>-14.289452942</v>
      </c>
      <c r="X71" s="48">
        <f t="shared" si="8"/>
        <v>-15.8368</v>
      </c>
      <c r="Y71" s="48">
        <f t="shared" si="8"/>
        <v>-13.10848</v>
      </c>
      <c r="Z71" s="48">
        <f t="shared" si="8"/>
        <v>-10.993359999999999</v>
      </c>
      <c r="AA71" s="48">
        <f t="shared" si="8"/>
        <v>-13.153280000000001</v>
      </c>
      <c r="AB71" s="48">
        <f t="shared" si="8"/>
        <v>-11.10704</v>
      </c>
      <c r="AC71" s="48">
        <f t="shared" si="8"/>
        <v>-11.50492</v>
      </c>
      <c r="AD71" s="48">
        <f t="shared" si="8"/>
        <v>-8.3218800000000002</v>
      </c>
      <c r="AE71" s="48">
        <f t="shared" si="8"/>
        <v>-14.346920000000001</v>
      </c>
    </row>
    <row r="72" spans="1:31" ht="12" thickBot="1" x14ac:dyDescent="0.25">
      <c r="A72" s="34" t="s">
        <v>175</v>
      </c>
      <c r="C72" s="51">
        <f>SUM(C66:C71)/1000*(44/12)</f>
        <v>-1.2550856951629163</v>
      </c>
      <c r="D72" s="51">
        <f t="shared" ref="D72:AE72" si="9">SUM(D66:D71)/1000*(44/12)</f>
        <v>-1.2409134429295827</v>
      </c>
      <c r="E72" s="51">
        <f t="shared" si="9"/>
        <v>-1.2371248974729159</v>
      </c>
      <c r="F72" s="51">
        <f t="shared" si="9"/>
        <v>-1.542869733618262</v>
      </c>
      <c r="G72" s="51">
        <f t="shared" si="9"/>
        <v>-1.3395365329107449</v>
      </c>
      <c r="H72" s="51">
        <f t="shared" si="9"/>
        <v>-1.5117971392889633</v>
      </c>
      <c r="I72" s="51">
        <f t="shared" si="9"/>
        <v>-1.3234795227148002</v>
      </c>
      <c r="J72" s="51">
        <f t="shared" si="9"/>
        <v>-1.3540081678074904</v>
      </c>
      <c r="K72" s="51">
        <f t="shared" si="9"/>
        <v>-1.2625735065433774</v>
      </c>
      <c r="L72" s="51">
        <f t="shared" si="9"/>
        <v>-1.289310586410759</v>
      </c>
      <c r="M72" s="51">
        <f t="shared" si="9"/>
        <v>-0.97192748020866659</v>
      </c>
      <c r="N72" s="51">
        <f t="shared" si="9"/>
        <v>-1.2490531388836299</v>
      </c>
      <c r="O72" s="51">
        <f t="shared" si="9"/>
        <v>-1.5497901052702585</v>
      </c>
      <c r="P72" s="51">
        <f t="shared" si="9"/>
        <v>-1.4781484230521411</v>
      </c>
      <c r="Q72" s="51">
        <f t="shared" si="9"/>
        <v>-1.7304154943210841</v>
      </c>
      <c r="R72" s="51">
        <f t="shared" si="9"/>
        <v>-1.8312732711224471</v>
      </c>
      <c r="S72" s="51">
        <f t="shared" si="9"/>
        <v>-1.6513381770592235</v>
      </c>
      <c r="T72" s="51">
        <f t="shared" si="9"/>
        <v>-1.6448040590254103</v>
      </c>
      <c r="U72" s="51">
        <f t="shared" si="9"/>
        <v>-1.5961467478473992</v>
      </c>
      <c r="V72" s="51">
        <f t="shared" si="9"/>
        <v>-1.4433700445343451</v>
      </c>
      <c r="W72" s="51">
        <f t="shared" si="9"/>
        <v>-1.525007672393851</v>
      </c>
      <c r="X72" s="51">
        <f t="shared" si="9"/>
        <v>-1.7152862541485652</v>
      </c>
      <c r="Y72" s="51">
        <f t="shared" si="9"/>
        <v>-1.6225001113846402</v>
      </c>
      <c r="Z72" s="51">
        <f t="shared" si="9"/>
        <v>-1.3871081844426869</v>
      </c>
      <c r="AA72" s="51">
        <f t="shared" si="9"/>
        <v>-1.5550737928464577</v>
      </c>
      <c r="AB72" s="51">
        <f t="shared" si="9"/>
        <v>-1.5970069765171466</v>
      </c>
      <c r="AC72" s="51">
        <f t="shared" si="9"/>
        <v>-1.6003652770207779</v>
      </c>
      <c r="AD72" s="51">
        <f t="shared" si="9"/>
        <v>-1.2948842895803123</v>
      </c>
      <c r="AE72" s="51">
        <f t="shared" si="9"/>
        <v>-1.2310547440394823</v>
      </c>
    </row>
    <row r="73" spans="1:31" x14ac:dyDescent="0.2">
      <c r="A73" s="28" t="s">
        <v>125</v>
      </c>
    </row>
    <row r="74" spans="1:31" x14ac:dyDescent="0.2">
      <c r="A74" s="23" t="s">
        <v>23</v>
      </c>
      <c r="C74" s="32">
        <f>C52</f>
        <v>-20.011801999999999</v>
      </c>
      <c r="D74" s="32">
        <f t="shared" ref="D74:AE74" si="10">D52</f>
        <v>-19.270212000000001</v>
      </c>
      <c r="E74" s="32">
        <f t="shared" si="10"/>
        <v>-21.543142</v>
      </c>
      <c r="F74" s="32">
        <f t="shared" si="10"/>
        <v>-21.771757999999998</v>
      </c>
      <c r="G74" s="32">
        <f t="shared" si="10"/>
        <v>-24.462779999999999</v>
      </c>
      <c r="H74" s="32">
        <f t="shared" si="10"/>
        <v>-27.419045000000001</v>
      </c>
      <c r="I74" s="32">
        <f t="shared" si="10"/>
        <v>-25.714293000000001</v>
      </c>
      <c r="J74" s="32">
        <f t="shared" si="10"/>
        <v>-30.528188</v>
      </c>
      <c r="K74" s="32">
        <f t="shared" si="10"/>
        <v>-26.944502</v>
      </c>
      <c r="L74" s="32">
        <f t="shared" si="10"/>
        <v>-36.935093000000002</v>
      </c>
      <c r="M74" s="32">
        <f t="shared" si="10"/>
        <v>-39.759450000000001</v>
      </c>
      <c r="N74" s="32">
        <f t="shared" si="10"/>
        <v>-41.190784999999998</v>
      </c>
      <c r="O74" s="32">
        <f t="shared" si="10"/>
        <v>-41.806784999999998</v>
      </c>
      <c r="P74" s="32">
        <f t="shared" si="10"/>
        <v>-40.657035</v>
      </c>
      <c r="Q74" s="32">
        <f t="shared" si="10"/>
        <v>-37.369188000000001</v>
      </c>
      <c r="R74" s="32">
        <f t="shared" si="10"/>
        <v>-45.278444999999998</v>
      </c>
      <c r="S74" s="32">
        <f t="shared" si="10"/>
        <v>-34.638050999999997</v>
      </c>
      <c r="T74" s="32">
        <f t="shared" si="10"/>
        <v>-47.532508</v>
      </c>
      <c r="U74" s="32">
        <f t="shared" si="10"/>
        <v>-45.230018000000001</v>
      </c>
      <c r="V74" s="32">
        <f t="shared" si="10"/>
        <v>-44.140782999999999</v>
      </c>
      <c r="W74" s="32">
        <f t="shared" si="10"/>
        <v>-42.286009</v>
      </c>
      <c r="X74" s="32">
        <f t="shared" si="10"/>
        <v>-45.679115000000003</v>
      </c>
      <c r="Y74" s="32">
        <f t="shared" si="10"/>
        <v>-47.170682999999997</v>
      </c>
      <c r="Z74" s="32">
        <f t="shared" si="10"/>
        <v>-46.910733999999998</v>
      </c>
      <c r="AA74" s="32">
        <f t="shared" si="10"/>
        <v>-52.086190999999999</v>
      </c>
      <c r="AB74" s="32">
        <f t="shared" si="10"/>
        <v>-54.424771</v>
      </c>
      <c r="AC74" s="32">
        <f t="shared" si="10"/>
        <v>-56.276515000000003</v>
      </c>
      <c r="AD74" s="32">
        <f t="shared" si="10"/>
        <v>-53.312483</v>
      </c>
      <c r="AE74" s="32">
        <f t="shared" si="10"/>
        <v>-62.854576000000002</v>
      </c>
    </row>
    <row r="75" spans="1:31" x14ac:dyDescent="0.2">
      <c r="A75" s="23" t="s">
        <v>27</v>
      </c>
      <c r="C75" s="32">
        <f>C25</f>
        <v>-327.62</v>
      </c>
      <c r="D75" s="32">
        <f t="shared" ref="D75:AE75" si="11">D25</f>
        <v>-373.64499999999998</v>
      </c>
      <c r="E75" s="32">
        <f t="shared" si="11"/>
        <v>-415.10700000000003</v>
      </c>
      <c r="F75" s="32">
        <f t="shared" si="11"/>
        <v>-394.79700000000003</v>
      </c>
      <c r="G75" s="32">
        <f t="shared" si="11"/>
        <v>-449.44200000000001</v>
      </c>
      <c r="H75" s="32">
        <f t="shared" si="11"/>
        <v>-413.73099999999999</v>
      </c>
      <c r="I75" s="32">
        <f t="shared" si="11"/>
        <v>-430.762</v>
      </c>
      <c r="J75" s="32">
        <f t="shared" si="11"/>
        <v>-454.822</v>
      </c>
      <c r="K75" s="32">
        <f t="shared" si="11"/>
        <v>-403.82600000000002</v>
      </c>
      <c r="L75" s="32">
        <f t="shared" si="11"/>
        <v>-408.839</v>
      </c>
      <c r="M75" s="32">
        <f t="shared" si="11"/>
        <v>-450.44</v>
      </c>
      <c r="N75" s="32">
        <f t="shared" si="11"/>
        <v>-509.45</v>
      </c>
      <c r="O75" s="32">
        <f t="shared" si="11"/>
        <v>-522.33000000000004</v>
      </c>
      <c r="P75" s="32">
        <f t="shared" si="11"/>
        <v>-490.791</v>
      </c>
      <c r="Q75" s="32">
        <f t="shared" si="11"/>
        <v>-464.88600000000002</v>
      </c>
      <c r="R75" s="32">
        <f t="shared" si="11"/>
        <v>-519.75699999999995</v>
      </c>
      <c r="S75" s="32">
        <f t="shared" si="11"/>
        <v>-591.37199999999996</v>
      </c>
      <c r="T75" s="32">
        <f t="shared" si="11"/>
        <v>-492.2</v>
      </c>
      <c r="U75" s="32">
        <f t="shared" si="11"/>
        <v>-454.5</v>
      </c>
      <c r="V75" s="32">
        <f t="shared" si="11"/>
        <v>-476.995</v>
      </c>
      <c r="W75" s="32">
        <f t="shared" si="11"/>
        <v>-475.45800000000003</v>
      </c>
      <c r="X75" s="32">
        <f t="shared" si="11"/>
        <v>-483.44200000000001</v>
      </c>
      <c r="Y75" s="32">
        <f t="shared" si="11"/>
        <v>-495.60599999999999</v>
      </c>
      <c r="Z75" s="32">
        <f t="shared" si="11"/>
        <v>-505.89499999999998</v>
      </c>
      <c r="AA75" s="32">
        <f t="shared" si="11"/>
        <v>-572.90200000000004</v>
      </c>
      <c r="AB75" s="32">
        <f t="shared" si="11"/>
        <v>-552.88300000000004</v>
      </c>
      <c r="AC75" s="32">
        <f t="shared" si="11"/>
        <v>-568.35799999999995</v>
      </c>
      <c r="AD75" s="32">
        <f t="shared" si="11"/>
        <v>-511.46199999999999</v>
      </c>
      <c r="AE75" s="32">
        <f t="shared" si="11"/>
        <v>-511.44200000000001</v>
      </c>
    </row>
    <row r="76" spans="1:31" x14ac:dyDescent="0.2">
      <c r="A76" s="23" t="s">
        <v>8</v>
      </c>
      <c r="C76" s="32">
        <f t="shared" ref="C76:AE76" si="12">C21</f>
        <v>-298.67723799999999</v>
      </c>
      <c r="D76" s="32">
        <f t="shared" si="12"/>
        <v>-281.87723800000003</v>
      </c>
      <c r="E76" s="32">
        <f t="shared" si="12"/>
        <v>-393.69744933333334</v>
      </c>
      <c r="F76" s="32">
        <f t="shared" si="12"/>
        <v>-176.32883033333334</v>
      </c>
      <c r="G76" s="32">
        <f t="shared" si="12"/>
        <v>-366.4846246666666</v>
      </c>
      <c r="H76" s="32">
        <f t="shared" si="12"/>
        <v>-304.34708566666666</v>
      </c>
      <c r="I76" s="32">
        <f t="shared" si="12"/>
        <v>-333.94288</v>
      </c>
      <c r="J76" s="32">
        <f t="shared" si="12"/>
        <v>-320.29489133333328</v>
      </c>
      <c r="K76" s="32">
        <f t="shared" si="12"/>
        <v>-122.13768533333334</v>
      </c>
      <c r="L76" s="32">
        <f t="shared" si="12"/>
        <v>-370.27563966666668</v>
      </c>
      <c r="M76" s="32">
        <f t="shared" si="12"/>
        <v>-234.6802606666667</v>
      </c>
      <c r="N76" s="32">
        <f t="shared" si="12"/>
        <v>-256.30725666666672</v>
      </c>
      <c r="O76" s="32">
        <f t="shared" si="12"/>
        <v>-433.09115766666673</v>
      </c>
      <c r="P76" s="32">
        <f t="shared" si="12"/>
        <v>-300.319773</v>
      </c>
      <c r="Q76" s="32">
        <f t="shared" si="12"/>
        <v>-234.24308300000001</v>
      </c>
      <c r="R76" s="32">
        <f t="shared" si="12"/>
        <v>-316.53972633333331</v>
      </c>
      <c r="S76" s="32">
        <f t="shared" si="12"/>
        <v>-365.7430006666666</v>
      </c>
      <c r="T76" s="32">
        <f t="shared" si="12"/>
        <v>-271.08648633333337</v>
      </c>
      <c r="U76" s="32">
        <f t="shared" si="12"/>
        <v>-218.42997199999999</v>
      </c>
      <c r="V76" s="32">
        <f t="shared" si="12"/>
        <v>-256.30475633333333</v>
      </c>
      <c r="W76" s="32">
        <f t="shared" si="12"/>
        <v>-278.49954066666663</v>
      </c>
      <c r="X76" s="32">
        <f t="shared" si="12"/>
        <v>-271.73865233333328</v>
      </c>
      <c r="Y76" s="32">
        <f t="shared" si="12"/>
        <v>-199.65249800000001</v>
      </c>
      <c r="Z76" s="32">
        <f t="shared" si="12"/>
        <v>-297.99301033333336</v>
      </c>
      <c r="AA76" s="32">
        <f t="shared" si="12"/>
        <v>-254.03462233333335</v>
      </c>
      <c r="AB76" s="32">
        <f t="shared" si="12"/>
        <v>-223.64956766666668</v>
      </c>
      <c r="AC76" s="32">
        <f t="shared" si="12"/>
        <v>-170.59848399999998</v>
      </c>
      <c r="AD76" s="32">
        <f t="shared" si="12"/>
        <v>-213.37245500000003</v>
      </c>
      <c r="AE76" s="32">
        <f t="shared" si="12"/>
        <v>-289.45309266666658</v>
      </c>
    </row>
    <row r="77" spans="1:31" x14ac:dyDescent="0.2">
      <c r="A77" s="23" t="s">
        <v>26</v>
      </c>
      <c r="C77" s="32">
        <f t="shared" ref="C77:AE77" si="13">C36</f>
        <v>-133.74305600000002</v>
      </c>
      <c r="D77" s="32">
        <f t="shared" si="13"/>
        <v>-132.39751100000001</v>
      </c>
      <c r="E77" s="32">
        <f t="shared" si="13"/>
        <v>-131.051965</v>
      </c>
      <c r="F77" s="32">
        <f t="shared" si="13"/>
        <v>-129.70641999999998</v>
      </c>
      <c r="G77" s="32">
        <f t="shared" si="13"/>
        <v>-128.360874</v>
      </c>
      <c r="H77" s="32">
        <f t="shared" si="13"/>
        <v>-127.01532899999999</v>
      </c>
      <c r="I77" s="32">
        <f t="shared" si="13"/>
        <v>-126.471976</v>
      </c>
      <c r="J77" s="32">
        <f t="shared" si="13"/>
        <v>-125.92862300000002</v>
      </c>
      <c r="K77" s="32">
        <f t="shared" si="13"/>
        <v>-125.38527000000001</v>
      </c>
      <c r="L77" s="32">
        <f t="shared" si="13"/>
        <v>-124.841916</v>
      </c>
      <c r="M77" s="32">
        <f t="shared" si="13"/>
        <v>-124.298563</v>
      </c>
      <c r="N77" s="32">
        <f t="shared" si="13"/>
        <v>-124.94827200000002</v>
      </c>
      <c r="O77" s="32">
        <f t="shared" si="13"/>
        <v>-125.597982</v>
      </c>
      <c r="P77" s="32">
        <f t="shared" si="13"/>
        <v>-126.247691</v>
      </c>
      <c r="Q77" s="32">
        <f t="shared" si="13"/>
        <v>-126.89739999999999</v>
      </c>
      <c r="R77" s="32">
        <f t="shared" si="13"/>
        <v>-127.54711</v>
      </c>
      <c r="S77" s="32">
        <f t="shared" si="13"/>
        <v>-128.196819</v>
      </c>
      <c r="T77" s="32">
        <f t="shared" si="13"/>
        <v>-128.84652800000001</v>
      </c>
      <c r="U77" s="32">
        <f t="shared" si="13"/>
        <v>-129.49623800000001</v>
      </c>
      <c r="V77" s="32">
        <f t="shared" si="13"/>
        <v>-130.46602200000001</v>
      </c>
      <c r="W77" s="32">
        <f t="shared" si="13"/>
        <v>-131.065924</v>
      </c>
      <c r="X77" s="32">
        <f t="shared" si="13"/>
        <v>-131.93462600000001</v>
      </c>
      <c r="Y77" s="32">
        <f t="shared" si="13"/>
        <v>-132.803326</v>
      </c>
      <c r="Z77" s="32">
        <f t="shared" si="13"/>
        <v>-133.67202800000001</v>
      </c>
      <c r="AA77" s="32">
        <f t="shared" si="13"/>
        <v>-132.77860699999999</v>
      </c>
      <c r="AB77" s="32">
        <f t="shared" si="13"/>
        <v>-131.885186</v>
      </c>
      <c r="AC77" s="32">
        <f t="shared" si="13"/>
        <v>-130.189572</v>
      </c>
      <c r="AD77" s="32">
        <f t="shared" si="13"/>
        <v>-128.49395899999999</v>
      </c>
      <c r="AE77" s="32">
        <f t="shared" si="13"/>
        <v>-126.798345</v>
      </c>
    </row>
    <row r="78" spans="1:31" ht="12" thickBot="1" x14ac:dyDescent="0.25">
      <c r="A78" s="23" t="s">
        <v>15</v>
      </c>
      <c r="C78" s="32">
        <f t="shared" ref="C78:AE78" si="14">C38</f>
        <v>-141.086726</v>
      </c>
      <c r="D78" s="32">
        <f t="shared" si="14"/>
        <v>-149.12235099999998</v>
      </c>
      <c r="E78" s="32">
        <f t="shared" si="14"/>
        <v>-157.15797599999999</v>
      </c>
      <c r="F78" s="32">
        <f t="shared" si="14"/>
        <v>-90.490684000000002</v>
      </c>
      <c r="G78" s="32">
        <f t="shared" si="14"/>
        <v>-198.36018799999999</v>
      </c>
      <c r="H78" s="32">
        <f t="shared" si="14"/>
        <v>-117.67795599999999</v>
      </c>
      <c r="I78" s="32">
        <f t="shared" si="14"/>
        <v>-124.75097599999999</v>
      </c>
      <c r="J78" s="32">
        <f t="shared" si="14"/>
        <v>-131.30464000000001</v>
      </c>
      <c r="K78" s="32">
        <f t="shared" si="14"/>
        <v>-93.543215999999987</v>
      </c>
      <c r="L78" s="32">
        <f t="shared" si="14"/>
        <v>-181.83908723816791</v>
      </c>
      <c r="M78" s="32">
        <f t="shared" si="14"/>
        <v>-125.54756</v>
      </c>
      <c r="N78" s="32">
        <f t="shared" si="14"/>
        <v>-127.298416</v>
      </c>
      <c r="O78" s="32">
        <f t="shared" si="14"/>
        <v>-228.664976</v>
      </c>
      <c r="P78" s="32">
        <f t="shared" si="14"/>
        <v>-173.90030163816792</v>
      </c>
      <c r="Q78" s="32">
        <f t="shared" si="14"/>
        <v>-183.76078087633579</v>
      </c>
      <c r="R78" s="32">
        <f t="shared" si="14"/>
        <v>-238.22454239999999</v>
      </c>
      <c r="S78" s="32">
        <f t="shared" si="14"/>
        <v>-210.53800000000001</v>
      </c>
      <c r="T78" s="32">
        <f t="shared" si="14"/>
        <v>-139.85</v>
      </c>
      <c r="U78" s="32">
        <f t="shared" si="14"/>
        <v>-231.81399999999999</v>
      </c>
      <c r="V78" s="32">
        <f t="shared" si="14"/>
        <v>-256.16529391118371</v>
      </c>
      <c r="W78" s="32">
        <f t="shared" si="14"/>
        <v>-148.34980999999999</v>
      </c>
      <c r="X78" s="32">
        <f t="shared" si="14"/>
        <v>-173.15172999999999</v>
      </c>
      <c r="Y78" s="32">
        <f t="shared" si="14"/>
        <v>-173.78038999999998</v>
      </c>
      <c r="Z78" s="32">
        <f t="shared" si="14"/>
        <v>-239.09008</v>
      </c>
      <c r="AA78" s="32">
        <f t="shared" si="14"/>
        <v>-238.68923999999998</v>
      </c>
      <c r="AB78" s="32">
        <f t="shared" si="14"/>
        <v>-261.85593605999998</v>
      </c>
      <c r="AC78" s="32">
        <f t="shared" si="14"/>
        <v>-195.07639313999999</v>
      </c>
      <c r="AD78" s="32">
        <f t="shared" si="14"/>
        <v>-227.36408651935162</v>
      </c>
      <c r="AE78" s="32">
        <f t="shared" si="14"/>
        <v>-233.08385240999996</v>
      </c>
    </row>
    <row r="79" spans="1:31" ht="12" thickBot="1" x14ac:dyDescent="0.25">
      <c r="A79" s="38" t="s">
        <v>175</v>
      </c>
      <c r="C79" s="39">
        <f t="shared" ref="C79:AE79" si="15">SUM(C74:C78)/1000*(44/12)</f>
        <v>-3.3775090139999997</v>
      </c>
      <c r="D79" s="39">
        <f t="shared" si="15"/>
        <v>-3.5064784773333333</v>
      </c>
      <c r="E79" s="39">
        <f t="shared" si="15"/>
        <v>-4.1013776185555555</v>
      </c>
      <c r="F79" s="39">
        <f t="shared" si="15"/>
        <v>-2.9813472052222219</v>
      </c>
      <c r="G79" s="39">
        <f t="shared" si="15"/>
        <v>-4.2794050444444434</v>
      </c>
      <c r="H79" s="39">
        <f t="shared" si="15"/>
        <v>-3.6306981907777773</v>
      </c>
      <c r="I79" s="39">
        <f t="shared" si="15"/>
        <v>-3.8193544583333336</v>
      </c>
      <c r="J79" s="39">
        <f t="shared" si="15"/>
        <v>-3.8972205885555558</v>
      </c>
      <c r="K79" s="39">
        <f t="shared" si="15"/>
        <v>-2.8300678022222221</v>
      </c>
      <c r="L79" s="39">
        <f t="shared" si="15"/>
        <v>-4.1166793649843934</v>
      </c>
      <c r="M79" s="39">
        <f t="shared" si="15"/>
        <v>-3.5739947234444442</v>
      </c>
      <c r="N79" s="39">
        <f t="shared" si="15"/>
        <v>-3.8837140087777775</v>
      </c>
      <c r="O79" s="39">
        <f t="shared" si="15"/>
        <v>-4.9554666357777775</v>
      </c>
      <c r="P79" s="39">
        <f t="shared" si="15"/>
        <v>-4.1503579356732825</v>
      </c>
      <c r="Q79" s="39">
        <f t="shared" si="15"/>
        <v>-3.8395736568798973</v>
      </c>
      <c r="R79" s="39">
        <f t="shared" si="15"/>
        <v>-4.5736050203555552</v>
      </c>
      <c r="S79" s="39">
        <f t="shared" si="15"/>
        <v>-4.8784555257777766</v>
      </c>
      <c r="T79" s="39">
        <f t="shared" si="15"/>
        <v>-3.9582235818888885</v>
      </c>
      <c r="U79" s="39">
        <f t="shared" si="15"/>
        <v>-3.9580575026666671</v>
      </c>
      <c r="V79" s="39">
        <f t="shared" si="15"/>
        <v>-4.2682634692298951</v>
      </c>
      <c r="W79" s="39">
        <f t="shared" si="15"/>
        <v>-3.9440840401111106</v>
      </c>
      <c r="X79" s="39">
        <f t="shared" si="15"/>
        <v>-4.0551357855555556</v>
      </c>
      <c r="Y79" s="39">
        <f t="shared" si="15"/>
        <v>-3.8463806223333337</v>
      </c>
      <c r="Z79" s="39">
        <f t="shared" si="15"/>
        <v>-4.4863897918888886</v>
      </c>
      <c r="AA79" s="39">
        <f t="shared" si="15"/>
        <v>-4.5851324212222222</v>
      </c>
      <c r="AB79" s="39">
        <f t="shared" si="15"/>
        <v>-4.490561022664445</v>
      </c>
      <c r="AC79" s="39">
        <f t="shared" si="15"/>
        <v>-4.1084962018466671</v>
      </c>
      <c r="AD79" s="39">
        <f t="shared" si="15"/>
        <v>-4.1580182729042896</v>
      </c>
      <c r="AE79" s="39">
        <f t="shared" si="15"/>
        <v>-4.4866501756144439</v>
      </c>
    </row>
    <row r="80" spans="1:31" x14ac:dyDescent="0.2">
      <c r="A80" s="29" t="s">
        <v>126</v>
      </c>
    </row>
    <row r="81" spans="1:31" x14ac:dyDescent="0.2">
      <c r="A81" s="24" t="s">
        <v>22</v>
      </c>
      <c r="C81" s="33">
        <f t="shared" ref="C81:AE81" si="16">C51</f>
        <v>-8.3338800018940606</v>
      </c>
      <c r="D81" s="33">
        <f t="shared" si="16"/>
        <v>-8.2165200018673907</v>
      </c>
      <c r="E81" s="33">
        <f t="shared" si="16"/>
        <v>-6.7624800015369297</v>
      </c>
      <c r="F81" s="33">
        <f t="shared" si="16"/>
        <v>-5.7522000013073198</v>
      </c>
      <c r="G81" s="33">
        <f t="shared" si="16"/>
        <v>-5.00580000113768</v>
      </c>
      <c r="H81" s="33">
        <f t="shared" si="16"/>
        <v>-5.8224000013232704</v>
      </c>
      <c r="I81" s="33">
        <f t="shared" si="16"/>
        <v>-4.8156000010944497</v>
      </c>
      <c r="J81" s="33">
        <f t="shared" si="16"/>
        <v>-5.17236000117554</v>
      </c>
      <c r="K81" s="33">
        <f t="shared" si="16"/>
        <v>-5.5092000012520899</v>
      </c>
      <c r="L81" s="33">
        <f t="shared" si="16"/>
        <v>-5.2338000011894996</v>
      </c>
      <c r="M81" s="33">
        <f t="shared" si="16"/>
        <v>-5.2656000011967299</v>
      </c>
      <c r="N81" s="33">
        <f t="shared" si="16"/>
        <v>-5.3390400012134203</v>
      </c>
      <c r="O81" s="33">
        <f t="shared" si="16"/>
        <v>-6.0650400013784198</v>
      </c>
      <c r="P81" s="33">
        <f t="shared" si="16"/>
        <v>-6.7790400015406904</v>
      </c>
      <c r="Q81" s="33">
        <f t="shared" si="16"/>
        <v>-6.8674800015607902</v>
      </c>
      <c r="R81" s="33">
        <f t="shared" si="16"/>
        <v>-8.7811200019957099</v>
      </c>
      <c r="S81" s="33">
        <f t="shared" si="16"/>
        <v>-10.536240002394599</v>
      </c>
      <c r="T81" s="33">
        <f t="shared" si="16"/>
        <v>-10.46004000237728</v>
      </c>
      <c r="U81" s="33">
        <f t="shared" si="16"/>
        <v>-9.7470000022152306</v>
      </c>
      <c r="V81" s="33">
        <f t="shared" si="16"/>
        <v>-7.0413600016003102</v>
      </c>
      <c r="W81" s="33">
        <f t="shared" si="16"/>
        <v>-7.7954400017716896</v>
      </c>
      <c r="X81" s="33">
        <f t="shared" si="16"/>
        <v>-10.38852000236103</v>
      </c>
      <c r="Y81" s="33">
        <f t="shared" si="16"/>
        <v>-7.3654800016739701</v>
      </c>
      <c r="Z81" s="33">
        <f t="shared" si="16"/>
        <v>-9.8560800022400201</v>
      </c>
      <c r="AA81" s="33">
        <f t="shared" si="16"/>
        <v>-9.9370800022584298</v>
      </c>
      <c r="AB81" s="33">
        <f t="shared" si="16"/>
        <v>-9.5100000021613607</v>
      </c>
      <c r="AC81" s="33">
        <f t="shared" si="16"/>
        <v>-13.56000000308182</v>
      </c>
      <c r="AD81" s="33">
        <f t="shared" si="16"/>
        <v>-10.173000002312049</v>
      </c>
      <c r="AE81" s="33">
        <f t="shared" si="16"/>
        <v>-10.173000002312049</v>
      </c>
    </row>
    <row r="82" spans="1:31" x14ac:dyDescent="0.2">
      <c r="A82" s="24" t="s">
        <v>18</v>
      </c>
      <c r="C82" s="33" t="str">
        <f t="shared" ref="C82:AE82" si="17">C46</f>
        <v>NO</v>
      </c>
      <c r="D82" s="33" t="str">
        <f t="shared" si="17"/>
        <v>NO</v>
      </c>
      <c r="E82" s="33" t="str">
        <f t="shared" si="17"/>
        <v>NO</v>
      </c>
      <c r="F82" s="33" t="str">
        <f t="shared" si="17"/>
        <v>NO</v>
      </c>
      <c r="G82" s="33" t="str">
        <f t="shared" si="17"/>
        <v>NO</v>
      </c>
      <c r="H82" s="33" t="str">
        <f t="shared" si="17"/>
        <v>NO</v>
      </c>
      <c r="I82" s="33" t="str">
        <f t="shared" si="17"/>
        <v>NO</v>
      </c>
      <c r="J82" s="33" t="str">
        <f t="shared" si="17"/>
        <v>NO</v>
      </c>
      <c r="K82" s="33" t="str">
        <f t="shared" si="17"/>
        <v>NO</v>
      </c>
      <c r="L82" s="33" t="str">
        <f t="shared" si="17"/>
        <v>NO</v>
      </c>
      <c r="M82" s="33" t="str">
        <f t="shared" si="17"/>
        <v>NO</v>
      </c>
      <c r="N82" s="33" t="str">
        <f t="shared" si="17"/>
        <v>NO</v>
      </c>
      <c r="O82" s="33" t="str">
        <f t="shared" si="17"/>
        <v>NO</v>
      </c>
      <c r="P82" s="33" t="str">
        <f t="shared" si="17"/>
        <v>NO</v>
      </c>
      <c r="Q82" s="33" t="str">
        <f t="shared" si="17"/>
        <v>NO</v>
      </c>
      <c r="R82" s="33" t="str">
        <f t="shared" si="17"/>
        <v>NO</v>
      </c>
      <c r="S82" s="33" t="str">
        <f t="shared" si="17"/>
        <v>NO</v>
      </c>
      <c r="T82" s="33" t="str">
        <f t="shared" si="17"/>
        <v>NO</v>
      </c>
      <c r="U82" s="33" t="str">
        <f t="shared" si="17"/>
        <v>NO</v>
      </c>
      <c r="V82" s="33" t="str">
        <f t="shared" si="17"/>
        <v>NO</v>
      </c>
      <c r="W82" s="33" t="str">
        <f t="shared" si="17"/>
        <v>NO</v>
      </c>
      <c r="X82" s="33" t="str">
        <f t="shared" si="17"/>
        <v>NO</v>
      </c>
      <c r="Y82" s="33" t="str">
        <f t="shared" si="17"/>
        <v>NO</v>
      </c>
      <c r="Z82" s="33" t="str">
        <f t="shared" si="17"/>
        <v>NO</v>
      </c>
      <c r="AA82" s="33" t="str">
        <f t="shared" si="17"/>
        <v>NO</v>
      </c>
      <c r="AB82" s="33" t="str">
        <f t="shared" si="17"/>
        <v>NO</v>
      </c>
      <c r="AC82" s="33" t="str">
        <f t="shared" si="17"/>
        <v>NO</v>
      </c>
      <c r="AD82" s="33" t="str">
        <f t="shared" si="17"/>
        <v>NO</v>
      </c>
      <c r="AE82" s="33" t="str">
        <f t="shared" si="17"/>
        <v>NO</v>
      </c>
    </row>
    <row r="83" spans="1:31" x14ac:dyDescent="0.2">
      <c r="A83" s="24" t="s">
        <v>14</v>
      </c>
      <c r="C83" s="33" t="str">
        <f t="shared" ref="C83:AE83" si="18">C33</f>
        <v>NO</v>
      </c>
      <c r="D83" s="33" t="str">
        <f t="shared" si="18"/>
        <v>NO</v>
      </c>
      <c r="E83" s="33" t="str">
        <f t="shared" si="18"/>
        <v>NO</v>
      </c>
      <c r="F83" s="33" t="str">
        <f t="shared" si="18"/>
        <v>NO</v>
      </c>
      <c r="G83" s="33" t="str">
        <f t="shared" si="18"/>
        <v>NO</v>
      </c>
      <c r="H83" s="33" t="str">
        <f t="shared" si="18"/>
        <v>NO</v>
      </c>
      <c r="I83" s="33" t="str">
        <f t="shared" si="18"/>
        <v>NO</v>
      </c>
      <c r="J83" s="33" t="str">
        <f t="shared" si="18"/>
        <v>NO</v>
      </c>
      <c r="K83" s="33" t="str">
        <f t="shared" si="18"/>
        <v>NO</v>
      </c>
      <c r="L83" s="33" t="str">
        <f t="shared" si="18"/>
        <v>NO</v>
      </c>
      <c r="M83" s="33" t="str">
        <f t="shared" si="18"/>
        <v>NO</v>
      </c>
      <c r="N83" s="33" t="str">
        <f t="shared" si="18"/>
        <v>NO</v>
      </c>
      <c r="O83" s="33" t="str">
        <f t="shared" si="18"/>
        <v>NO</v>
      </c>
      <c r="P83" s="33" t="str">
        <f t="shared" si="18"/>
        <v>NO</v>
      </c>
      <c r="Q83" s="33" t="str">
        <f t="shared" si="18"/>
        <v>NO</v>
      </c>
      <c r="R83" s="33" t="str">
        <f t="shared" si="18"/>
        <v>NO</v>
      </c>
      <c r="S83" s="33" t="str">
        <f t="shared" si="18"/>
        <v>NO</v>
      </c>
      <c r="T83" s="33" t="str">
        <f t="shared" si="18"/>
        <v>NO</v>
      </c>
      <c r="U83" s="33" t="str">
        <f t="shared" si="18"/>
        <v>NO</v>
      </c>
      <c r="V83" s="33" t="str">
        <f t="shared" si="18"/>
        <v>NO</v>
      </c>
      <c r="W83" s="33" t="str">
        <f t="shared" si="18"/>
        <v>NO</v>
      </c>
      <c r="X83" s="33" t="str">
        <f t="shared" si="18"/>
        <v>NO</v>
      </c>
      <c r="Y83" s="33" t="str">
        <f t="shared" si="18"/>
        <v>NO</v>
      </c>
      <c r="Z83" s="33" t="str">
        <f t="shared" si="18"/>
        <v>NO</v>
      </c>
      <c r="AA83" s="33" t="str">
        <f t="shared" si="18"/>
        <v>NO</v>
      </c>
      <c r="AB83" s="33" t="str">
        <f t="shared" si="18"/>
        <v>NO</v>
      </c>
      <c r="AC83" s="33" t="str">
        <f t="shared" si="18"/>
        <v>NO</v>
      </c>
      <c r="AD83" s="33" t="str">
        <f t="shared" si="18"/>
        <v>NO</v>
      </c>
      <c r="AE83" s="33" t="str">
        <f t="shared" si="18"/>
        <v>NO</v>
      </c>
    </row>
    <row r="84" spans="1:31" x14ac:dyDescent="0.2">
      <c r="A84" s="24" t="s">
        <v>11</v>
      </c>
      <c r="C84" s="33" t="str">
        <f t="shared" ref="C84:AE84" si="19">C29</f>
        <v>NO</v>
      </c>
      <c r="D84" s="33" t="str">
        <f t="shared" si="19"/>
        <v>NO</v>
      </c>
      <c r="E84" s="33" t="str">
        <f t="shared" si="19"/>
        <v>NO</v>
      </c>
      <c r="F84" s="33" t="str">
        <f t="shared" si="19"/>
        <v>NO</v>
      </c>
      <c r="G84" s="33" t="str">
        <f t="shared" si="19"/>
        <v>NO</v>
      </c>
      <c r="H84" s="33" t="str">
        <f t="shared" si="19"/>
        <v>NO</v>
      </c>
      <c r="I84" s="33" t="str">
        <f t="shared" si="19"/>
        <v>NO</v>
      </c>
      <c r="J84" s="33" t="str">
        <f t="shared" si="19"/>
        <v>NO</v>
      </c>
      <c r="K84" s="33" t="str">
        <f t="shared" si="19"/>
        <v>NO</v>
      </c>
      <c r="L84" s="33" t="str">
        <f t="shared" si="19"/>
        <v>NO</v>
      </c>
      <c r="M84" s="33" t="str">
        <f t="shared" si="19"/>
        <v>NO</v>
      </c>
      <c r="N84" s="33" t="str">
        <f t="shared" si="19"/>
        <v>NO</v>
      </c>
      <c r="O84" s="33" t="str">
        <f t="shared" si="19"/>
        <v>NO</v>
      </c>
      <c r="P84" s="33" t="str">
        <f t="shared" si="19"/>
        <v>NO</v>
      </c>
      <c r="Q84" s="33" t="str">
        <f t="shared" si="19"/>
        <v>NO</v>
      </c>
      <c r="R84" s="33" t="str">
        <f t="shared" si="19"/>
        <v>NO</v>
      </c>
      <c r="S84" s="33" t="str">
        <f t="shared" si="19"/>
        <v>NO</v>
      </c>
      <c r="T84" s="33" t="str">
        <f t="shared" si="19"/>
        <v>NO</v>
      </c>
      <c r="U84" s="33" t="str">
        <f t="shared" si="19"/>
        <v>NO</v>
      </c>
      <c r="V84" s="33" t="str">
        <f t="shared" si="19"/>
        <v>NO</v>
      </c>
      <c r="W84" s="33" t="str">
        <f t="shared" si="19"/>
        <v>NO</v>
      </c>
      <c r="X84" s="33" t="str">
        <f t="shared" si="19"/>
        <v>NO</v>
      </c>
      <c r="Y84" s="33" t="str">
        <f t="shared" si="19"/>
        <v>NO</v>
      </c>
      <c r="Z84" s="33" t="str">
        <f t="shared" si="19"/>
        <v>NO</v>
      </c>
      <c r="AA84" s="33" t="str">
        <f t="shared" si="19"/>
        <v>NO</v>
      </c>
      <c r="AB84" s="33" t="str">
        <f t="shared" si="19"/>
        <v>NO</v>
      </c>
      <c r="AC84" s="33" t="str">
        <f t="shared" si="19"/>
        <v>NO</v>
      </c>
      <c r="AD84" s="33" t="str">
        <f t="shared" si="19"/>
        <v>NO</v>
      </c>
      <c r="AE84" s="33" t="str">
        <f t="shared" si="19"/>
        <v>NO</v>
      </c>
    </row>
    <row r="85" spans="1:31" x14ac:dyDescent="0.2">
      <c r="A85" s="24" t="s">
        <v>28</v>
      </c>
      <c r="C85" s="33" t="str">
        <f t="shared" ref="C85:AE85" si="20">C40</f>
        <v>NO</v>
      </c>
      <c r="D85" s="33" t="str">
        <f t="shared" si="20"/>
        <v>NO</v>
      </c>
      <c r="E85" s="33" t="str">
        <f t="shared" si="20"/>
        <v>NO</v>
      </c>
      <c r="F85" s="33" t="str">
        <f t="shared" si="20"/>
        <v>NO</v>
      </c>
      <c r="G85" s="33" t="str">
        <f t="shared" si="20"/>
        <v>NO</v>
      </c>
      <c r="H85" s="33" t="str">
        <f t="shared" si="20"/>
        <v>NO</v>
      </c>
      <c r="I85" s="33" t="str">
        <f t="shared" si="20"/>
        <v>NO</v>
      </c>
      <c r="J85" s="33" t="str">
        <f t="shared" si="20"/>
        <v>NO</v>
      </c>
      <c r="K85" s="33" t="str">
        <f t="shared" si="20"/>
        <v>NO</v>
      </c>
      <c r="L85" s="33" t="str">
        <f t="shared" si="20"/>
        <v>NO</v>
      </c>
      <c r="M85" s="33" t="str">
        <f t="shared" si="20"/>
        <v>NO</v>
      </c>
      <c r="N85" s="33" t="str">
        <f t="shared" si="20"/>
        <v>NO</v>
      </c>
      <c r="O85" s="33" t="str">
        <f t="shared" si="20"/>
        <v>NO</v>
      </c>
      <c r="P85" s="33" t="str">
        <f t="shared" si="20"/>
        <v>NO</v>
      </c>
      <c r="Q85" s="33" t="str">
        <f t="shared" si="20"/>
        <v>NO</v>
      </c>
      <c r="R85" s="33" t="str">
        <f t="shared" si="20"/>
        <v>NO</v>
      </c>
      <c r="S85" s="33" t="str">
        <f t="shared" si="20"/>
        <v>NO</v>
      </c>
      <c r="T85" s="33" t="str">
        <f t="shared" si="20"/>
        <v>NO</v>
      </c>
      <c r="U85" s="33" t="str">
        <f t="shared" si="20"/>
        <v>NO</v>
      </c>
      <c r="V85" s="33" t="str">
        <f t="shared" si="20"/>
        <v>NO</v>
      </c>
      <c r="W85" s="33" t="str">
        <f t="shared" si="20"/>
        <v>NO</v>
      </c>
      <c r="X85" s="33" t="str">
        <f t="shared" si="20"/>
        <v>NO</v>
      </c>
      <c r="Y85" s="33" t="str">
        <f t="shared" si="20"/>
        <v>NO</v>
      </c>
      <c r="Z85" s="33" t="str">
        <f t="shared" si="20"/>
        <v>NO</v>
      </c>
      <c r="AA85" s="33" t="str">
        <f t="shared" si="20"/>
        <v>NO</v>
      </c>
      <c r="AB85" s="33" t="str">
        <f t="shared" si="20"/>
        <v>NO</v>
      </c>
      <c r="AC85" s="33" t="str">
        <f t="shared" si="20"/>
        <v>NO</v>
      </c>
      <c r="AD85" s="33" t="str">
        <f t="shared" si="20"/>
        <v>NO</v>
      </c>
      <c r="AE85" s="33" t="str">
        <f t="shared" si="20"/>
        <v>NO</v>
      </c>
    </row>
    <row r="86" spans="1:31" x14ac:dyDescent="0.2">
      <c r="A86" s="24" t="s">
        <v>5</v>
      </c>
      <c r="C86" s="18" t="str">
        <f t="shared" ref="C86:AE86" si="21">C16</f>
        <v>NO</v>
      </c>
      <c r="D86" s="18" t="str">
        <f t="shared" si="21"/>
        <v>NO</v>
      </c>
      <c r="E86" s="18" t="str">
        <f t="shared" si="21"/>
        <v>NO</v>
      </c>
      <c r="F86" s="18" t="str">
        <f t="shared" si="21"/>
        <v>NO</v>
      </c>
      <c r="G86" s="18" t="str">
        <f t="shared" si="21"/>
        <v>NO</v>
      </c>
      <c r="H86" s="18" t="str">
        <f t="shared" si="21"/>
        <v>NO</v>
      </c>
      <c r="I86" s="18" t="str">
        <f t="shared" si="21"/>
        <v>NO</v>
      </c>
      <c r="J86" s="18" t="str">
        <f t="shared" si="21"/>
        <v>NO</v>
      </c>
      <c r="K86" s="18" t="str">
        <f t="shared" si="21"/>
        <v>NO</v>
      </c>
      <c r="L86" s="18" t="str">
        <f t="shared" si="21"/>
        <v>NO</v>
      </c>
      <c r="M86" s="18" t="str">
        <f t="shared" si="21"/>
        <v>NO</v>
      </c>
      <c r="N86" s="18" t="str">
        <f t="shared" si="21"/>
        <v>NO</v>
      </c>
      <c r="O86" s="18" t="str">
        <f t="shared" si="21"/>
        <v>NO</v>
      </c>
      <c r="P86" s="18" t="str">
        <f t="shared" si="21"/>
        <v>NO</v>
      </c>
      <c r="Q86" s="18" t="str">
        <f t="shared" si="21"/>
        <v>NO</v>
      </c>
      <c r="R86" s="18" t="str">
        <f t="shared" si="21"/>
        <v>NO</v>
      </c>
      <c r="S86" s="18" t="str">
        <f t="shared" si="21"/>
        <v>NO</v>
      </c>
      <c r="T86" s="18" t="str">
        <f t="shared" si="21"/>
        <v>NO</v>
      </c>
      <c r="U86" s="18" t="str">
        <f t="shared" si="21"/>
        <v>NO</v>
      </c>
      <c r="V86" s="18" t="str">
        <f t="shared" si="21"/>
        <v>NO</v>
      </c>
      <c r="W86" s="18" t="str">
        <f t="shared" si="21"/>
        <v>NO</v>
      </c>
      <c r="X86" s="18" t="str">
        <f t="shared" si="21"/>
        <v>NO</v>
      </c>
      <c r="Y86" s="18" t="str">
        <f t="shared" si="21"/>
        <v>NO</v>
      </c>
      <c r="Z86" s="18" t="str">
        <f t="shared" si="21"/>
        <v>NO</v>
      </c>
      <c r="AA86" s="18" t="str">
        <f t="shared" si="21"/>
        <v>NO</v>
      </c>
      <c r="AB86" s="18" t="str">
        <f t="shared" si="21"/>
        <v>NO</v>
      </c>
      <c r="AC86" s="18" t="str">
        <f t="shared" si="21"/>
        <v>NO</v>
      </c>
      <c r="AD86" s="18" t="str">
        <f t="shared" si="21"/>
        <v>NO</v>
      </c>
      <c r="AE86" s="18" t="str">
        <f t="shared" si="21"/>
        <v>NO</v>
      </c>
    </row>
    <row r="87" spans="1:31" ht="12" thickBot="1" x14ac:dyDescent="0.25">
      <c r="A87" s="24" t="s">
        <v>4</v>
      </c>
      <c r="C87" s="33" t="str">
        <f t="shared" ref="C87:AE87" si="22">C15</f>
        <v>NO</v>
      </c>
      <c r="D87" s="33" t="str">
        <f t="shared" si="22"/>
        <v>NO</v>
      </c>
      <c r="E87" s="33" t="str">
        <f t="shared" si="22"/>
        <v>NO</v>
      </c>
      <c r="F87" s="33" t="str">
        <f t="shared" si="22"/>
        <v>NO</v>
      </c>
      <c r="G87" s="33" t="str">
        <f t="shared" si="22"/>
        <v>NO</v>
      </c>
      <c r="H87" s="33" t="str">
        <f t="shared" si="22"/>
        <v>NO</v>
      </c>
      <c r="I87" s="33" t="str">
        <f t="shared" si="22"/>
        <v>NO</v>
      </c>
      <c r="J87" s="33" t="str">
        <f t="shared" si="22"/>
        <v>NO</v>
      </c>
      <c r="K87" s="33" t="str">
        <f t="shared" si="22"/>
        <v>NO</v>
      </c>
      <c r="L87" s="33" t="str">
        <f t="shared" si="22"/>
        <v>NO</v>
      </c>
      <c r="M87" s="33" t="str">
        <f t="shared" si="22"/>
        <v>NO</v>
      </c>
      <c r="N87" s="33" t="str">
        <f t="shared" si="22"/>
        <v>NO</v>
      </c>
      <c r="O87" s="33" t="str">
        <f t="shared" si="22"/>
        <v>NO</v>
      </c>
      <c r="P87" s="33" t="str">
        <f t="shared" si="22"/>
        <v>NO</v>
      </c>
      <c r="Q87" s="33" t="str">
        <f t="shared" si="22"/>
        <v>NO</v>
      </c>
      <c r="R87" s="33" t="str">
        <f t="shared" si="22"/>
        <v>NO</v>
      </c>
      <c r="S87" s="33" t="str">
        <f t="shared" si="22"/>
        <v>NO</v>
      </c>
      <c r="T87" s="33" t="str">
        <f t="shared" si="22"/>
        <v>NO</v>
      </c>
      <c r="U87" s="33" t="str">
        <f t="shared" si="22"/>
        <v>NO</v>
      </c>
      <c r="V87" s="33" t="str">
        <f t="shared" si="22"/>
        <v>NO</v>
      </c>
      <c r="W87" s="33" t="str">
        <f t="shared" si="22"/>
        <v>NO</v>
      </c>
      <c r="X87" s="33" t="str">
        <f t="shared" si="22"/>
        <v>NO</v>
      </c>
      <c r="Y87" s="33" t="str">
        <f t="shared" si="22"/>
        <v>NO</v>
      </c>
      <c r="Z87" s="33" t="str">
        <f t="shared" si="22"/>
        <v>NO</v>
      </c>
      <c r="AA87" s="33" t="str">
        <f t="shared" si="22"/>
        <v>NO</v>
      </c>
      <c r="AB87" s="33" t="str">
        <f t="shared" si="22"/>
        <v>NO</v>
      </c>
      <c r="AC87" s="33" t="str">
        <f t="shared" si="22"/>
        <v>NO</v>
      </c>
      <c r="AD87" s="33" t="str">
        <f t="shared" si="22"/>
        <v>NO</v>
      </c>
      <c r="AE87" s="33" t="str">
        <f t="shared" si="22"/>
        <v>NO</v>
      </c>
    </row>
    <row r="88" spans="1:31" ht="12" thickBot="1" x14ac:dyDescent="0.25">
      <c r="A88" s="44" t="s">
        <v>175</v>
      </c>
      <c r="C88" s="46">
        <f>SUM(C81:C87)/1000*(44/12)</f>
        <v>-3.055756000694489E-2</v>
      </c>
      <c r="D88" s="46">
        <f t="shared" ref="D88:AE88" si="23">SUM(D81:D87)/1000*(44/12)</f>
        <v>-3.0127240006847099E-2</v>
      </c>
      <c r="E88" s="46">
        <f t="shared" si="23"/>
        <v>-2.4795760005635409E-2</v>
      </c>
      <c r="F88" s="46">
        <f t="shared" si="23"/>
        <v>-2.1091400004793506E-2</v>
      </c>
      <c r="G88" s="46">
        <f t="shared" si="23"/>
        <v>-1.8354600004171492E-2</v>
      </c>
      <c r="H88" s="46">
        <f t="shared" si="23"/>
        <v>-2.1348800004851991E-2</v>
      </c>
      <c r="I88" s="46">
        <f t="shared" si="23"/>
        <v>-1.7657200004012982E-2</v>
      </c>
      <c r="J88" s="46">
        <f t="shared" si="23"/>
        <v>-1.896532000431031E-2</v>
      </c>
      <c r="K88" s="46">
        <f t="shared" si="23"/>
        <v>-2.0200400004590998E-2</v>
      </c>
      <c r="L88" s="46">
        <f t="shared" si="23"/>
        <v>-1.9190600004361496E-2</v>
      </c>
      <c r="M88" s="46">
        <f t="shared" si="23"/>
        <v>-1.9307200004388007E-2</v>
      </c>
      <c r="N88" s="46">
        <f t="shared" si="23"/>
        <v>-1.9576480004449209E-2</v>
      </c>
      <c r="O88" s="46">
        <f t="shared" si="23"/>
        <v>-2.2238480005054205E-2</v>
      </c>
      <c r="P88" s="46">
        <f t="shared" si="23"/>
        <v>-2.4856480005649197E-2</v>
      </c>
      <c r="Q88" s="46">
        <f t="shared" si="23"/>
        <v>-2.5180760005722898E-2</v>
      </c>
      <c r="R88" s="46">
        <f t="shared" si="23"/>
        <v>-3.2197440007317599E-2</v>
      </c>
      <c r="S88" s="46">
        <f t="shared" si="23"/>
        <v>-3.8632880008780193E-2</v>
      </c>
      <c r="T88" s="46">
        <f t="shared" si="23"/>
        <v>-3.8353480008716689E-2</v>
      </c>
      <c r="U88" s="46">
        <f t="shared" si="23"/>
        <v>-3.573900000812251E-2</v>
      </c>
      <c r="V88" s="46">
        <f t="shared" si="23"/>
        <v>-2.5818320005867802E-2</v>
      </c>
      <c r="W88" s="46">
        <f t="shared" si="23"/>
        <v>-2.8583280006496195E-2</v>
      </c>
      <c r="X88" s="46">
        <f t="shared" si="23"/>
        <v>-3.8091240008657108E-2</v>
      </c>
      <c r="Y88" s="46">
        <f t="shared" si="23"/>
        <v>-2.7006760006137887E-2</v>
      </c>
      <c r="Z88" s="46">
        <f t="shared" si="23"/>
        <v>-3.6138960008213407E-2</v>
      </c>
      <c r="AA88" s="46">
        <f t="shared" si="23"/>
        <v>-3.6435960008280907E-2</v>
      </c>
      <c r="AB88" s="46">
        <f t="shared" si="23"/>
        <v>-3.4870000007924985E-2</v>
      </c>
      <c r="AC88" s="46">
        <f t="shared" si="23"/>
        <v>-4.9720000011300003E-2</v>
      </c>
      <c r="AD88" s="46">
        <f t="shared" si="23"/>
        <v>-3.7301000008477511E-2</v>
      </c>
      <c r="AE88" s="46">
        <f t="shared" si="23"/>
        <v>-3.7301000008477511E-2</v>
      </c>
    </row>
    <row r="89" spans="1:31" x14ac:dyDescent="0.2">
      <c r="A89" s="25" t="s">
        <v>127</v>
      </c>
    </row>
    <row r="90" spans="1:31" x14ac:dyDescent="0.2">
      <c r="A90" s="26" t="s">
        <v>29</v>
      </c>
      <c r="C90" s="30">
        <f t="shared" ref="C90:AE90" si="24">C45</f>
        <v>5.6958000000000002</v>
      </c>
      <c r="D90" s="30">
        <f t="shared" si="24"/>
        <v>5.6958000000000002</v>
      </c>
      <c r="E90" s="30">
        <f t="shared" si="24"/>
        <v>5.6958000000000002</v>
      </c>
      <c r="F90" s="30">
        <f t="shared" si="24"/>
        <v>5.6958000000000002</v>
      </c>
      <c r="G90" s="30">
        <f t="shared" si="24"/>
        <v>5.6958000000000002</v>
      </c>
      <c r="H90" s="30">
        <f t="shared" si="24"/>
        <v>5.6958000000000002</v>
      </c>
      <c r="I90" s="30">
        <f t="shared" si="24"/>
        <v>5.6958000000000002</v>
      </c>
      <c r="J90" s="30">
        <f t="shared" si="24"/>
        <v>5.6958000000000002</v>
      </c>
      <c r="K90" s="30">
        <f t="shared" si="24"/>
        <v>5.6958000000000002</v>
      </c>
      <c r="L90" s="30">
        <f t="shared" si="24"/>
        <v>5.6958000000000002</v>
      </c>
      <c r="M90" s="30">
        <f t="shared" si="24"/>
        <v>5.6958000000000002</v>
      </c>
      <c r="N90" s="30">
        <f t="shared" si="24"/>
        <v>3.2031999999999998</v>
      </c>
      <c r="O90" s="30">
        <f t="shared" si="24"/>
        <v>0.75460000000000005</v>
      </c>
      <c r="P90" s="30">
        <f t="shared" si="24"/>
        <v>3.1999</v>
      </c>
      <c r="Q90" s="30">
        <f t="shared" si="24"/>
        <v>2.7995000000000001</v>
      </c>
      <c r="R90" s="30">
        <f t="shared" si="24"/>
        <v>2.7621000000000002</v>
      </c>
      <c r="S90" s="30">
        <f t="shared" si="24"/>
        <v>0.9163</v>
      </c>
      <c r="T90" s="30">
        <f t="shared" si="24"/>
        <v>0.91190000000000004</v>
      </c>
      <c r="U90" s="30">
        <f t="shared" si="24"/>
        <v>0.89100000000000001</v>
      </c>
      <c r="V90" s="30">
        <f t="shared" si="24"/>
        <v>0.78869999999999996</v>
      </c>
      <c r="W90" s="30">
        <f t="shared" si="24"/>
        <v>0.78539999999999999</v>
      </c>
      <c r="X90" s="30">
        <f t="shared" si="24"/>
        <v>0.78320000000000001</v>
      </c>
      <c r="Y90" s="30">
        <f t="shared" si="24"/>
        <v>0.75129999999999997</v>
      </c>
      <c r="Z90" s="30">
        <f t="shared" si="24"/>
        <v>0.74250000000000005</v>
      </c>
      <c r="AA90" s="30">
        <f t="shared" si="24"/>
        <v>-0.70399999999999996</v>
      </c>
      <c r="AB90" s="30">
        <f t="shared" si="24"/>
        <v>-2.3287</v>
      </c>
      <c r="AC90" s="30">
        <f t="shared" si="24"/>
        <v>-0.75680000000000003</v>
      </c>
      <c r="AD90" s="30">
        <f t="shared" si="24"/>
        <v>-0.70399999999999996</v>
      </c>
      <c r="AE90" s="30">
        <f t="shared" si="24"/>
        <v>-0.74139999999999995</v>
      </c>
    </row>
    <row r="91" spans="1:31" x14ac:dyDescent="0.2">
      <c r="A91" s="26" t="s">
        <v>128</v>
      </c>
      <c r="C91" s="30" t="str">
        <f t="shared" ref="C91:AE91" si="25">C17</f>
        <v>NA</v>
      </c>
      <c r="D91" s="30" t="str">
        <f t="shared" si="25"/>
        <v>NA</v>
      </c>
      <c r="E91" s="30" t="str">
        <f t="shared" si="25"/>
        <v>NA</v>
      </c>
      <c r="F91" s="30" t="str">
        <f t="shared" si="25"/>
        <v>NA</v>
      </c>
      <c r="G91" s="30" t="str">
        <f t="shared" si="25"/>
        <v>NA</v>
      </c>
      <c r="H91" s="30" t="str">
        <f t="shared" si="25"/>
        <v>NA</v>
      </c>
      <c r="I91" s="30" t="str">
        <f t="shared" si="25"/>
        <v>NA</v>
      </c>
      <c r="J91" s="30" t="str">
        <f t="shared" si="25"/>
        <v>NA</v>
      </c>
      <c r="K91" s="30" t="str">
        <f t="shared" si="25"/>
        <v>NA</v>
      </c>
      <c r="L91" s="30" t="str">
        <f t="shared" si="25"/>
        <v>NA</v>
      </c>
      <c r="M91" s="30" t="str">
        <f t="shared" si="25"/>
        <v>NA</v>
      </c>
      <c r="N91" s="30" t="str">
        <f t="shared" si="25"/>
        <v>NA</v>
      </c>
      <c r="O91" s="30" t="str">
        <f t="shared" si="25"/>
        <v>NA</v>
      </c>
      <c r="P91" s="30" t="str">
        <f t="shared" si="25"/>
        <v>NA</v>
      </c>
      <c r="Q91" s="30" t="str">
        <f t="shared" si="25"/>
        <v>NA</v>
      </c>
      <c r="R91" s="30" t="str">
        <f t="shared" si="25"/>
        <v>NA</v>
      </c>
      <c r="S91" s="30" t="str">
        <f t="shared" si="25"/>
        <v>NA</v>
      </c>
      <c r="T91" s="30" t="str">
        <f t="shared" si="25"/>
        <v>NA</v>
      </c>
      <c r="U91" s="30" t="str">
        <f t="shared" si="25"/>
        <v>NA</v>
      </c>
      <c r="V91" s="30" t="str">
        <f t="shared" si="25"/>
        <v>NA</v>
      </c>
      <c r="W91" s="30" t="str">
        <f t="shared" si="25"/>
        <v>NA</v>
      </c>
      <c r="X91" s="30" t="str">
        <f t="shared" si="25"/>
        <v>NA</v>
      </c>
      <c r="Y91" s="30" t="str">
        <f t="shared" si="25"/>
        <v>NA</v>
      </c>
      <c r="Z91" s="30" t="str">
        <f t="shared" si="25"/>
        <v>NA</v>
      </c>
      <c r="AA91" s="30" t="str">
        <f t="shared" si="25"/>
        <v>NA</v>
      </c>
      <c r="AB91" s="30" t="str">
        <f t="shared" si="25"/>
        <v>NA</v>
      </c>
      <c r="AC91" s="30" t="str">
        <f t="shared" si="25"/>
        <v>NA</v>
      </c>
      <c r="AD91" s="30" t="str">
        <f t="shared" si="25"/>
        <v>NA</v>
      </c>
      <c r="AE91" s="30" t="str">
        <f t="shared" si="25"/>
        <v>NA</v>
      </c>
    </row>
    <row r="92" spans="1:31" x14ac:dyDescent="0.2">
      <c r="A92" s="26" t="s">
        <v>20</v>
      </c>
      <c r="C92" s="19" t="str">
        <f t="shared" ref="C92:AE92" si="26">C49</f>
        <v>NO</v>
      </c>
      <c r="D92" s="19" t="str">
        <f t="shared" si="26"/>
        <v>NO</v>
      </c>
      <c r="E92" s="19" t="str">
        <f t="shared" si="26"/>
        <v>NO</v>
      </c>
      <c r="F92" s="19" t="str">
        <f t="shared" si="26"/>
        <v>NO</v>
      </c>
      <c r="G92" s="19" t="str">
        <f t="shared" si="26"/>
        <v>NO</v>
      </c>
      <c r="H92" s="19" t="str">
        <f t="shared" si="26"/>
        <v>NO</v>
      </c>
      <c r="I92" s="19" t="str">
        <f t="shared" si="26"/>
        <v>NO</v>
      </c>
      <c r="J92" s="19" t="str">
        <f t="shared" si="26"/>
        <v>NO</v>
      </c>
      <c r="K92" s="19" t="str">
        <f t="shared" si="26"/>
        <v>NO</v>
      </c>
      <c r="L92" s="19" t="str">
        <f t="shared" si="26"/>
        <v>NO</v>
      </c>
      <c r="M92" s="19" t="str">
        <f t="shared" si="26"/>
        <v>NO</v>
      </c>
      <c r="N92" s="19" t="str">
        <f t="shared" si="26"/>
        <v>NO</v>
      </c>
      <c r="O92" s="19" t="str">
        <f t="shared" si="26"/>
        <v>NO</v>
      </c>
      <c r="P92" s="19" t="str">
        <f t="shared" si="26"/>
        <v>NO</v>
      </c>
      <c r="Q92" s="19" t="str">
        <f t="shared" si="26"/>
        <v>NO</v>
      </c>
      <c r="R92" s="19" t="str">
        <f t="shared" si="26"/>
        <v>NO</v>
      </c>
      <c r="S92" s="19" t="str">
        <f t="shared" si="26"/>
        <v>NO</v>
      </c>
      <c r="T92" s="19" t="str">
        <f t="shared" si="26"/>
        <v>NO</v>
      </c>
      <c r="U92" s="19" t="str">
        <f t="shared" si="26"/>
        <v>NO</v>
      </c>
      <c r="V92" s="19" t="str">
        <f t="shared" si="26"/>
        <v>NO</v>
      </c>
      <c r="W92" s="19" t="str">
        <f t="shared" si="26"/>
        <v>NO</v>
      </c>
      <c r="X92" s="19" t="str">
        <f t="shared" si="26"/>
        <v>NO</v>
      </c>
      <c r="Y92" s="19" t="str">
        <f t="shared" si="26"/>
        <v>NO</v>
      </c>
      <c r="Z92" s="19" t="str">
        <f t="shared" si="26"/>
        <v>NO</v>
      </c>
      <c r="AA92" s="19" t="str">
        <f t="shared" si="26"/>
        <v>NO</v>
      </c>
      <c r="AB92" s="19" t="str">
        <f t="shared" si="26"/>
        <v>NO</v>
      </c>
      <c r="AC92" s="19" t="str">
        <f t="shared" si="26"/>
        <v>NO</v>
      </c>
      <c r="AD92" s="19" t="str">
        <f t="shared" si="26"/>
        <v>NO</v>
      </c>
      <c r="AE92" s="19" t="str">
        <f t="shared" si="26"/>
        <v>NO</v>
      </c>
    </row>
    <row r="93" spans="1:31" x14ac:dyDescent="0.2">
      <c r="A93" s="26" t="s">
        <v>21</v>
      </c>
      <c r="C93" s="30" t="str">
        <f t="shared" ref="C93:AE93" si="27">C50</f>
        <v>NO,NE</v>
      </c>
      <c r="D93" s="30" t="str">
        <f t="shared" si="27"/>
        <v>NO,NE</v>
      </c>
      <c r="E93" s="30" t="str">
        <f t="shared" si="27"/>
        <v>NO,NE</v>
      </c>
      <c r="F93" s="30" t="str">
        <f t="shared" si="27"/>
        <v>NO,NE</v>
      </c>
      <c r="G93" s="30" t="str">
        <f t="shared" si="27"/>
        <v>NO,NE</v>
      </c>
      <c r="H93" s="30" t="str">
        <f t="shared" si="27"/>
        <v>NO,NE</v>
      </c>
      <c r="I93" s="30" t="str">
        <f t="shared" si="27"/>
        <v>NO,NE</v>
      </c>
      <c r="J93" s="30" t="str">
        <f t="shared" si="27"/>
        <v>NO,NE</v>
      </c>
      <c r="K93" s="30" t="str">
        <f t="shared" si="27"/>
        <v>NO,NE</v>
      </c>
      <c r="L93" s="30" t="str">
        <f t="shared" si="27"/>
        <v>NO,NE</v>
      </c>
      <c r="M93" s="30" t="str">
        <f t="shared" si="27"/>
        <v>NO,NE</v>
      </c>
      <c r="N93" s="30" t="str">
        <f t="shared" si="27"/>
        <v>NO,NE</v>
      </c>
      <c r="O93" s="30" t="str">
        <f t="shared" si="27"/>
        <v>NO,NE</v>
      </c>
      <c r="P93" s="30" t="str">
        <f t="shared" si="27"/>
        <v>NO,NE</v>
      </c>
      <c r="Q93" s="30" t="str">
        <f t="shared" si="27"/>
        <v>NO,NE</v>
      </c>
      <c r="R93" s="30" t="str">
        <f t="shared" si="27"/>
        <v>NO,NE</v>
      </c>
      <c r="S93" s="30" t="str">
        <f t="shared" si="27"/>
        <v>NO,NE</v>
      </c>
      <c r="T93" s="30" t="str">
        <f t="shared" si="27"/>
        <v>NO,NE</v>
      </c>
      <c r="U93" s="30" t="str">
        <f t="shared" si="27"/>
        <v>NO,NE</v>
      </c>
      <c r="V93" s="30" t="str">
        <f t="shared" si="27"/>
        <v>NO,NE</v>
      </c>
      <c r="W93" s="30" t="str">
        <f t="shared" si="27"/>
        <v>NO,NE</v>
      </c>
      <c r="X93" s="30" t="str">
        <f t="shared" si="27"/>
        <v>NO,NE</v>
      </c>
      <c r="Y93" s="30" t="str">
        <f t="shared" si="27"/>
        <v>NO,NE</v>
      </c>
      <c r="Z93" s="30" t="str">
        <f t="shared" si="27"/>
        <v>NO,NE</v>
      </c>
      <c r="AA93" s="30" t="str">
        <f t="shared" si="27"/>
        <v>NO,NE</v>
      </c>
      <c r="AB93" s="30" t="str">
        <f t="shared" si="27"/>
        <v>NO,NE</v>
      </c>
      <c r="AC93" s="30" t="str">
        <f t="shared" si="27"/>
        <v>NO,NE</v>
      </c>
      <c r="AD93" s="30" t="str">
        <f t="shared" si="27"/>
        <v>NO,NE</v>
      </c>
      <c r="AE93" s="30" t="str">
        <f t="shared" si="27"/>
        <v>NO,NE</v>
      </c>
    </row>
    <row r="94" spans="1:31" x14ac:dyDescent="0.2">
      <c r="A94" s="26" t="s">
        <v>12</v>
      </c>
      <c r="C94" s="30" t="str">
        <f t="shared" ref="C94:AE94" si="28">C30</f>
        <v>NO</v>
      </c>
      <c r="D94" s="30" t="str">
        <f t="shared" si="28"/>
        <v>NO</v>
      </c>
      <c r="E94" s="30" t="str">
        <f t="shared" si="28"/>
        <v>NO</v>
      </c>
      <c r="F94" s="30" t="str">
        <f t="shared" si="28"/>
        <v>NO</v>
      </c>
      <c r="G94" s="30" t="str">
        <f t="shared" si="28"/>
        <v>NO</v>
      </c>
      <c r="H94" s="30" t="str">
        <f t="shared" si="28"/>
        <v>NO</v>
      </c>
      <c r="I94" s="30" t="str">
        <f t="shared" si="28"/>
        <v>NO</v>
      </c>
      <c r="J94" s="30" t="str">
        <f t="shared" si="28"/>
        <v>NO</v>
      </c>
      <c r="K94" s="30" t="str">
        <f t="shared" si="28"/>
        <v>NO</v>
      </c>
      <c r="L94" s="30" t="str">
        <f t="shared" si="28"/>
        <v>NO</v>
      </c>
      <c r="M94" s="30" t="str">
        <f t="shared" si="28"/>
        <v>NO</v>
      </c>
      <c r="N94" s="30" t="str">
        <f t="shared" si="28"/>
        <v>NO</v>
      </c>
      <c r="O94" s="30" t="str">
        <f t="shared" si="28"/>
        <v>NO</v>
      </c>
      <c r="P94" s="30" t="str">
        <f t="shared" si="28"/>
        <v>NO</v>
      </c>
      <c r="Q94" s="30" t="str">
        <f t="shared" si="28"/>
        <v>NO</v>
      </c>
      <c r="R94" s="30" t="str">
        <f t="shared" si="28"/>
        <v>NO</v>
      </c>
      <c r="S94" s="30" t="str">
        <f t="shared" si="28"/>
        <v>NO</v>
      </c>
      <c r="T94" s="30" t="str">
        <f t="shared" si="28"/>
        <v>NO</v>
      </c>
      <c r="U94" s="30" t="str">
        <f t="shared" si="28"/>
        <v>NO</v>
      </c>
      <c r="V94" s="30" t="str">
        <f t="shared" si="28"/>
        <v>NO</v>
      </c>
      <c r="W94" s="30" t="str">
        <f t="shared" si="28"/>
        <v>NO</v>
      </c>
      <c r="X94" s="30" t="str">
        <f t="shared" si="28"/>
        <v>NO</v>
      </c>
      <c r="Y94" s="30" t="str">
        <f t="shared" si="28"/>
        <v>NO</v>
      </c>
      <c r="Z94" s="30" t="str">
        <f t="shared" si="28"/>
        <v>NO</v>
      </c>
      <c r="AA94" s="30" t="str">
        <f t="shared" si="28"/>
        <v>NO</v>
      </c>
      <c r="AB94" s="30" t="str">
        <f t="shared" si="28"/>
        <v>NO</v>
      </c>
      <c r="AC94" s="30" t="str">
        <f t="shared" si="28"/>
        <v>NO</v>
      </c>
      <c r="AD94" s="30" t="str">
        <f t="shared" si="28"/>
        <v>NO</v>
      </c>
      <c r="AE94" s="30" t="str">
        <f t="shared" si="28"/>
        <v>NO</v>
      </c>
    </row>
    <row r="95" spans="1:31" x14ac:dyDescent="0.2">
      <c r="A95" s="26" t="s">
        <v>19</v>
      </c>
      <c r="C95" s="30" t="str">
        <f t="shared" ref="C95:AE95" si="29">C47</f>
        <v>NO</v>
      </c>
      <c r="D95" s="30" t="str">
        <f t="shared" si="29"/>
        <v>NO</v>
      </c>
      <c r="E95" s="30" t="str">
        <f t="shared" si="29"/>
        <v>NO</v>
      </c>
      <c r="F95" s="30" t="str">
        <f t="shared" si="29"/>
        <v>NO</v>
      </c>
      <c r="G95" s="30" t="str">
        <f t="shared" si="29"/>
        <v>NO</v>
      </c>
      <c r="H95" s="30" t="str">
        <f t="shared" si="29"/>
        <v>NO</v>
      </c>
      <c r="I95" s="30" t="str">
        <f t="shared" si="29"/>
        <v>NO</v>
      </c>
      <c r="J95" s="30" t="str">
        <f t="shared" si="29"/>
        <v>NO</v>
      </c>
      <c r="K95" s="30" t="str">
        <f t="shared" si="29"/>
        <v>NO</v>
      </c>
      <c r="L95" s="30" t="str">
        <f t="shared" si="29"/>
        <v>NO</v>
      </c>
      <c r="M95" s="30" t="str">
        <f t="shared" si="29"/>
        <v>NO</v>
      </c>
      <c r="N95" s="30" t="str">
        <f t="shared" si="29"/>
        <v>NO</v>
      </c>
      <c r="O95" s="30" t="str">
        <f t="shared" si="29"/>
        <v>NO</v>
      </c>
      <c r="P95" s="30" t="str">
        <f t="shared" si="29"/>
        <v>NO</v>
      </c>
      <c r="Q95" s="30" t="str">
        <f t="shared" si="29"/>
        <v>NO</v>
      </c>
      <c r="R95" s="30" t="str">
        <f t="shared" si="29"/>
        <v>NO</v>
      </c>
      <c r="S95" s="30" t="str">
        <f t="shared" si="29"/>
        <v>NO</v>
      </c>
      <c r="T95" s="30" t="str">
        <f t="shared" si="29"/>
        <v>NO</v>
      </c>
      <c r="U95" s="30" t="str">
        <f t="shared" si="29"/>
        <v>NO</v>
      </c>
      <c r="V95" s="30" t="str">
        <f t="shared" si="29"/>
        <v>NO</v>
      </c>
      <c r="W95" s="30" t="str">
        <f t="shared" si="29"/>
        <v>NO</v>
      </c>
      <c r="X95" s="30" t="str">
        <f t="shared" si="29"/>
        <v>NO</v>
      </c>
      <c r="Y95" s="30" t="str">
        <f t="shared" si="29"/>
        <v>NO</v>
      </c>
      <c r="Z95" s="30" t="str">
        <f t="shared" si="29"/>
        <v>NO</v>
      </c>
      <c r="AA95" s="30" t="str">
        <f t="shared" si="29"/>
        <v>NE,NO</v>
      </c>
      <c r="AB95" s="30" t="str">
        <f t="shared" si="29"/>
        <v>NE,NO</v>
      </c>
      <c r="AC95" s="30" t="str">
        <f t="shared" si="29"/>
        <v>NO,NE</v>
      </c>
      <c r="AD95" s="30" t="str">
        <f t="shared" si="29"/>
        <v>NO,NE</v>
      </c>
      <c r="AE95" s="30" t="str">
        <f t="shared" si="29"/>
        <v>NO,NE</v>
      </c>
    </row>
    <row r="96" spans="1:31" x14ac:dyDescent="0.2">
      <c r="A96" s="26" t="s">
        <v>3</v>
      </c>
      <c r="B96" s="19"/>
      <c r="C96" s="30" t="str">
        <f>+C13</f>
        <v>IE,NE,NO</v>
      </c>
      <c r="D96" s="30" t="str">
        <f t="shared" ref="D96:AE96" si="30">+D13</f>
        <v>IE,NE,NO</v>
      </c>
      <c r="E96" s="30" t="str">
        <f t="shared" si="30"/>
        <v>IE,NE,NO</v>
      </c>
      <c r="F96" s="30" t="str">
        <f t="shared" si="30"/>
        <v>IE,NE,NO</v>
      </c>
      <c r="G96" s="30" t="str">
        <f t="shared" si="30"/>
        <v>IE,NE,NO</v>
      </c>
      <c r="H96" s="30" t="str">
        <f t="shared" si="30"/>
        <v>IE,NE,NO</v>
      </c>
      <c r="I96" s="30" t="str">
        <f t="shared" si="30"/>
        <v>IE,NE,NO</v>
      </c>
      <c r="J96" s="30" t="str">
        <f t="shared" si="30"/>
        <v>IE,NE,NO</v>
      </c>
      <c r="K96" s="30" t="str">
        <f t="shared" si="30"/>
        <v>IE,NE,NO</v>
      </c>
      <c r="L96" s="30" t="str">
        <f t="shared" si="30"/>
        <v>IE,NE,NO</v>
      </c>
      <c r="M96" s="30" t="str">
        <f t="shared" si="30"/>
        <v>IE,NE,NO</v>
      </c>
      <c r="N96" s="30" t="str">
        <f t="shared" si="30"/>
        <v>IE,NE,NO</v>
      </c>
      <c r="O96" s="30" t="str">
        <f t="shared" si="30"/>
        <v>IE,NE,NO</v>
      </c>
      <c r="P96" s="30" t="str">
        <f t="shared" si="30"/>
        <v>IE,NE,NO</v>
      </c>
      <c r="Q96" s="30" t="str">
        <f t="shared" si="30"/>
        <v>IE,NE,NO</v>
      </c>
      <c r="R96" s="30" t="str">
        <f t="shared" si="30"/>
        <v>IE,NE,NO</v>
      </c>
      <c r="S96" s="30" t="str">
        <f t="shared" si="30"/>
        <v>IE,NE,NO</v>
      </c>
      <c r="T96" s="30" t="str">
        <f t="shared" si="30"/>
        <v>IE,NE,NO</v>
      </c>
      <c r="U96" s="30" t="str">
        <f t="shared" si="30"/>
        <v>IE,NE,NO</v>
      </c>
      <c r="V96" s="30" t="str">
        <f t="shared" si="30"/>
        <v>IE,NE,NO</v>
      </c>
      <c r="W96" s="30" t="str">
        <f t="shared" si="30"/>
        <v>IE,NE,NO</v>
      </c>
      <c r="X96" s="30" t="str">
        <f t="shared" si="30"/>
        <v>IE,NE,NO</v>
      </c>
      <c r="Y96" s="30" t="str">
        <f t="shared" si="30"/>
        <v>IE,NE,NO</v>
      </c>
      <c r="Z96" s="30" t="str">
        <f t="shared" si="30"/>
        <v>IE,NE,NO</v>
      </c>
      <c r="AA96" s="30" t="str">
        <f t="shared" si="30"/>
        <v>NO,NE,IE</v>
      </c>
      <c r="AB96" s="30" t="str">
        <f t="shared" si="30"/>
        <v>NO,NE,IE</v>
      </c>
      <c r="AC96" s="30" t="str">
        <f t="shared" si="30"/>
        <v>NO,NE,IE</v>
      </c>
      <c r="AD96" s="30" t="str">
        <f t="shared" si="30"/>
        <v>NO,NE,IE</v>
      </c>
      <c r="AE96" s="30" t="str">
        <f t="shared" si="30"/>
        <v>NO,NE,IE</v>
      </c>
    </row>
    <row r="97" spans="1:37" x14ac:dyDescent="0.2">
      <c r="A97" s="26" t="s">
        <v>10</v>
      </c>
      <c r="C97" s="30">
        <f t="shared" ref="C97:AE97" si="31">C28</f>
        <v>-939.45989018637999</v>
      </c>
      <c r="D97" s="30">
        <f t="shared" si="31"/>
        <v>-923.31689016087</v>
      </c>
      <c r="E97" s="30">
        <f t="shared" si="31"/>
        <v>-982.43488968747999</v>
      </c>
      <c r="F97" s="30">
        <f t="shared" si="31"/>
        <v>-978.60839015652004</v>
      </c>
      <c r="G97" s="30">
        <f t="shared" si="31"/>
        <v>-1021.1478903403399</v>
      </c>
      <c r="H97" s="30">
        <f t="shared" si="31"/>
        <v>-988.74638982613999</v>
      </c>
      <c r="I97" s="30">
        <f t="shared" si="31"/>
        <v>-972.68238970211996</v>
      </c>
      <c r="J97" s="30">
        <f t="shared" si="31"/>
        <v>-970.3223900718599</v>
      </c>
      <c r="K97" s="30">
        <f t="shared" si="31"/>
        <v>-1019.28438965615</v>
      </c>
      <c r="L97" s="30">
        <f t="shared" si="31"/>
        <v>-1039.9508903036701</v>
      </c>
      <c r="M97" s="30">
        <f t="shared" si="31"/>
        <v>-1048.41338971454</v>
      </c>
      <c r="N97" s="30">
        <f t="shared" si="31"/>
        <v>-1062.59999370015</v>
      </c>
      <c r="O97" s="30">
        <f t="shared" si="31"/>
        <v>-995.21460340681995</v>
      </c>
      <c r="P97" s="30">
        <f t="shared" si="31"/>
        <v>-1019.85481696138</v>
      </c>
      <c r="Q97" s="30">
        <f t="shared" si="31"/>
        <v>-1048.2200364886398</v>
      </c>
      <c r="R97" s="30">
        <f t="shared" si="31"/>
        <v>-1072.08725719527</v>
      </c>
      <c r="S97" s="30">
        <f t="shared" si="31"/>
        <v>-1089.5168642374799</v>
      </c>
      <c r="T97" s="30">
        <f t="shared" si="31"/>
        <v>-1126.4935308581901</v>
      </c>
      <c r="U97" s="30">
        <f t="shared" si="31"/>
        <v>-1100.3359637460001</v>
      </c>
      <c r="V97" s="30">
        <f t="shared" si="31"/>
        <v>-1112.1717529510499</v>
      </c>
      <c r="W97" s="30">
        <f t="shared" si="31"/>
        <v>-1071.47771458032</v>
      </c>
      <c r="X97" s="30">
        <f t="shared" si="31"/>
        <v>-1083.8142054175501</v>
      </c>
      <c r="Y97" s="30">
        <f t="shared" si="31"/>
        <v>-1106.08504837228</v>
      </c>
      <c r="Z97" s="30">
        <f t="shared" si="31"/>
        <v>-1091.4212280675001</v>
      </c>
      <c r="AA97" s="30">
        <f t="shared" si="31"/>
        <v>-1070.9142877803999</v>
      </c>
      <c r="AB97" s="30">
        <f t="shared" si="31"/>
        <v>-1105.754627393</v>
      </c>
      <c r="AC97" s="30">
        <f t="shared" si="31"/>
        <v>-1110.60717857088</v>
      </c>
      <c r="AD97" s="30">
        <f t="shared" si="31"/>
        <v>-1107.97217237528</v>
      </c>
      <c r="AE97" s="30">
        <f t="shared" si="31"/>
        <v>-1123.2105085395001</v>
      </c>
    </row>
    <row r="98" spans="1:37" ht="12" thickBot="1" x14ac:dyDescent="0.25">
      <c r="A98" s="26" t="s">
        <v>0</v>
      </c>
      <c r="C98" s="30" t="str">
        <f t="shared" ref="C98:AE98" si="32">C10</f>
        <v>NE,NO</v>
      </c>
      <c r="D98" s="30" t="str">
        <f t="shared" si="32"/>
        <v>NE,NO</v>
      </c>
      <c r="E98" s="30" t="str">
        <f t="shared" si="32"/>
        <v>NE,NO</v>
      </c>
      <c r="F98" s="30" t="str">
        <f t="shared" si="32"/>
        <v>NE,NO</v>
      </c>
      <c r="G98" s="30" t="str">
        <f t="shared" si="32"/>
        <v>NE,NO</v>
      </c>
      <c r="H98" s="30" t="str">
        <f t="shared" si="32"/>
        <v>NE,NO</v>
      </c>
      <c r="I98" s="30" t="str">
        <f t="shared" si="32"/>
        <v>NE,NO</v>
      </c>
      <c r="J98" s="30" t="str">
        <f t="shared" si="32"/>
        <v>NE,NO</v>
      </c>
      <c r="K98" s="30" t="str">
        <f t="shared" si="32"/>
        <v>NE,NO</v>
      </c>
      <c r="L98" s="30" t="str">
        <f t="shared" si="32"/>
        <v>NE,NO</v>
      </c>
      <c r="M98" s="30" t="str">
        <f t="shared" si="32"/>
        <v>NE,NO</v>
      </c>
      <c r="N98" s="30" t="str">
        <f t="shared" si="32"/>
        <v>NE,NO</v>
      </c>
      <c r="O98" s="30" t="str">
        <f t="shared" si="32"/>
        <v>NE,NO</v>
      </c>
      <c r="P98" s="30" t="str">
        <f t="shared" si="32"/>
        <v>NE,NO</v>
      </c>
      <c r="Q98" s="30" t="str">
        <f t="shared" si="32"/>
        <v>NE,NO</v>
      </c>
      <c r="R98" s="30" t="str">
        <f t="shared" si="32"/>
        <v>NE,NO</v>
      </c>
      <c r="S98" s="30" t="str">
        <f t="shared" si="32"/>
        <v>NE,NO</v>
      </c>
      <c r="T98" s="30" t="str">
        <f t="shared" si="32"/>
        <v>NE,NO</v>
      </c>
      <c r="U98" s="30" t="str">
        <f t="shared" si="32"/>
        <v>NE,NO</v>
      </c>
      <c r="V98" s="30" t="str">
        <f t="shared" si="32"/>
        <v>NE,NO</v>
      </c>
      <c r="W98" s="30" t="str">
        <f t="shared" si="32"/>
        <v>NE,NO</v>
      </c>
      <c r="X98" s="30" t="str">
        <f t="shared" si="32"/>
        <v>NE,NO</v>
      </c>
      <c r="Y98" s="30" t="str">
        <f t="shared" si="32"/>
        <v>NE,NO</v>
      </c>
      <c r="Z98" s="30" t="str">
        <f t="shared" si="32"/>
        <v>NE,NO</v>
      </c>
      <c r="AA98" s="30" t="str">
        <f t="shared" si="32"/>
        <v>NE,NO</v>
      </c>
      <c r="AB98" s="30" t="str">
        <f t="shared" si="32"/>
        <v>NO,NE</v>
      </c>
      <c r="AC98" s="30" t="str">
        <f t="shared" si="32"/>
        <v>NO,NE</v>
      </c>
      <c r="AD98" s="30" t="str">
        <f t="shared" si="32"/>
        <v>NO,NE</v>
      </c>
      <c r="AE98" s="30" t="str">
        <f t="shared" si="32"/>
        <v>NO,NE</v>
      </c>
    </row>
    <row r="99" spans="1:37" ht="12" thickBot="1" x14ac:dyDescent="0.25">
      <c r="A99" s="41" t="s">
        <v>175</v>
      </c>
      <c r="C99" s="43">
        <f>SUM(C90:C98)/1000*(44/12)</f>
        <v>-3.4238016640167266</v>
      </c>
      <c r="D99" s="43">
        <f t="shared" ref="D99:AE99" si="33">SUM(D90:D98)/1000*(44/12)</f>
        <v>-3.3646106639231901</v>
      </c>
      <c r="E99" s="43">
        <f t="shared" si="33"/>
        <v>-3.5813766621874268</v>
      </c>
      <c r="F99" s="43">
        <f t="shared" si="33"/>
        <v>-3.5673461639072404</v>
      </c>
      <c r="G99" s="43">
        <f t="shared" si="33"/>
        <v>-3.723324331247913</v>
      </c>
      <c r="H99" s="43">
        <f t="shared" si="33"/>
        <v>-3.6045188293625134</v>
      </c>
      <c r="I99" s="43">
        <f t="shared" si="33"/>
        <v>-3.5456174955744402</v>
      </c>
      <c r="J99" s="43">
        <f t="shared" si="33"/>
        <v>-3.5369641635968194</v>
      </c>
      <c r="K99" s="43">
        <f t="shared" si="33"/>
        <v>-3.7164914954058834</v>
      </c>
      <c r="L99" s="43">
        <f t="shared" si="33"/>
        <v>-3.7922686644467909</v>
      </c>
      <c r="M99" s="43">
        <f t="shared" si="33"/>
        <v>-3.8232978289533133</v>
      </c>
      <c r="N99" s="43">
        <f t="shared" si="33"/>
        <v>-3.8844549102338832</v>
      </c>
      <c r="O99" s="43">
        <f t="shared" si="33"/>
        <v>-3.6463533458250064</v>
      </c>
      <c r="P99" s="43">
        <f t="shared" si="33"/>
        <v>-3.7277346955250601</v>
      </c>
      <c r="Q99" s="43">
        <f t="shared" si="33"/>
        <v>-3.8332086337916791</v>
      </c>
      <c r="R99" s="43">
        <f t="shared" si="33"/>
        <v>-3.9208589097159896</v>
      </c>
      <c r="S99" s="43">
        <f t="shared" si="33"/>
        <v>-3.9915354022040925</v>
      </c>
      <c r="T99" s="43">
        <f t="shared" si="33"/>
        <v>-4.12713264648003</v>
      </c>
      <c r="U99" s="43">
        <f t="shared" si="33"/>
        <v>-4.0312982004019995</v>
      </c>
      <c r="V99" s="43">
        <f t="shared" si="33"/>
        <v>-4.0750711941538489</v>
      </c>
      <c r="W99" s="43">
        <f t="shared" si="33"/>
        <v>-3.9258718201278398</v>
      </c>
      <c r="X99" s="43">
        <f t="shared" si="33"/>
        <v>-3.9711136865310168</v>
      </c>
      <c r="Y99" s="43">
        <f t="shared" si="33"/>
        <v>-4.0528904106983603</v>
      </c>
      <c r="Z99" s="43">
        <f t="shared" si="33"/>
        <v>-3.9991553362475001</v>
      </c>
      <c r="AA99" s="43">
        <f t="shared" si="33"/>
        <v>-3.9292670551947997</v>
      </c>
      <c r="AB99" s="43">
        <f t="shared" si="33"/>
        <v>-4.062972200441</v>
      </c>
      <c r="AC99" s="43">
        <f t="shared" si="33"/>
        <v>-4.0750012547598935</v>
      </c>
      <c r="AD99" s="43">
        <f t="shared" si="33"/>
        <v>-4.0651459653760265</v>
      </c>
      <c r="AE99" s="43">
        <f t="shared" si="33"/>
        <v>-4.1211569979781677</v>
      </c>
    </row>
    <row r="100" spans="1:37" ht="12" thickBot="1" x14ac:dyDescent="0.25"/>
    <row r="101" spans="1:37" ht="12" thickBot="1" x14ac:dyDescent="0.25">
      <c r="A101" s="75" t="s">
        <v>180</v>
      </c>
    </row>
    <row r="102" spans="1:37" x14ac:dyDescent="0.2">
      <c r="A102" t="s">
        <v>200</v>
      </c>
      <c r="C102" s="3">
        <f t="shared" ref="C102:AE102" si="34">-C56*44/12/1000</f>
        <v>0.48695261573825899</v>
      </c>
      <c r="D102" s="3">
        <f t="shared" si="34"/>
        <v>0.4891571634287179</v>
      </c>
      <c r="E102" s="3">
        <f t="shared" si="34"/>
        <v>0.47706821497502622</v>
      </c>
      <c r="F102" s="3">
        <f t="shared" si="34"/>
        <v>0.46425408238126958</v>
      </c>
      <c r="G102" s="3">
        <f t="shared" si="34"/>
        <v>0.57622756849462331</v>
      </c>
      <c r="H102" s="3">
        <f t="shared" si="34"/>
        <v>0.65645878930906043</v>
      </c>
      <c r="I102" s="3">
        <f t="shared" si="34"/>
        <v>0.55633244094291046</v>
      </c>
      <c r="J102" s="3">
        <f t="shared" si="34"/>
        <v>0.48761721615007347</v>
      </c>
      <c r="K102" s="3">
        <f t="shared" si="34"/>
        <v>0.36123914101779409</v>
      </c>
      <c r="L102" s="3">
        <f t="shared" si="34"/>
        <v>0.49073634163330981</v>
      </c>
      <c r="M102" s="3">
        <f t="shared" si="34"/>
        <v>0.48031634408386137</v>
      </c>
      <c r="N102" s="3">
        <f t="shared" si="34"/>
        <v>0.51965470779001588</v>
      </c>
      <c r="O102" s="3">
        <f t="shared" si="34"/>
        <v>0.32130932550568497</v>
      </c>
      <c r="P102" s="3">
        <f t="shared" si="34"/>
        <v>0.55806081559727894</v>
      </c>
      <c r="Q102" s="3">
        <f t="shared" si="34"/>
        <v>0.38747326148804045</v>
      </c>
      <c r="R102" s="3">
        <f t="shared" si="34"/>
        <v>0.44383496187250737</v>
      </c>
      <c r="S102" s="3">
        <f t="shared" si="34"/>
        <v>0.46383293445683332</v>
      </c>
      <c r="T102" s="3">
        <f t="shared" si="34"/>
        <v>0.29969855866863004</v>
      </c>
      <c r="U102" s="3">
        <f t="shared" si="34"/>
        <v>0.25658596149468343</v>
      </c>
      <c r="V102" s="3">
        <f t="shared" si="34"/>
        <v>0.29455986432073666</v>
      </c>
      <c r="W102" s="3">
        <f t="shared" si="34"/>
        <v>0.32054706714678999</v>
      </c>
      <c r="X102" s="3">
        <f t="shared" si="34"/>
        <v>0.27703919798012333</v>
      </c>
      <c r="Y102" s="3">
        <f t="shared" si="34"/>
        <v>0.21825416214679</v>
      </c>
      <c r="Z102" s="3">
        <f t="shared" si="34"/>
        <v>0.37875522631345665</v>
      </c>
      <c r="AA102" s="3">
        <f t="shared" si="34"/>
        <v>0.2687329238134567</v>
      </c>
      <c r="AB102" s="3">
        <f t="shared" si="34"/>
        <v>0.31991651701624413</v>
      </c>
      <c r="AC102" s="3">
        <f t="shared" si="34"/>
        <v>0.31270126681314181</v>
      </c>
      <c r="AD102" s="3">
        <f t="shared" si="34"/>
        <v>0.33679488881944181</v>
      </c>
      <c r="AE102" s="3">
        <f t="shared" si="34"/>
        <v>0.33499034615277506</v>
      </c>
    </row>
    <row r="103" spans="1:37" x14ac:dyDescent="0.2">
      <c r="A103" t="s">
        <v>201</v>
      </c>
      <c r="C103" s="3">
        <f>-'NCSC CLCL Org Soils'!C56*44/12/1000</f>
        <v>1.7122545</v>
      </c>
      <c r="D103" s="3">
        <f>-'NCSC CLCL Org Soils'!D56*44/12/1000</f>
        <v>1.7122545</v>
      </c>
      <c r="E103" s="3">
        <f>-'NCSC CLCL Org Soils'!E56*44/12/1000</f>
        <v>1.7122545</v>
      </c>
      <c r="F103" s="3">
        <f>-'NCSC CLCL Org Soils'!F56*44/12/1000</f>
        <v>1.7122545</v>
      </c>
      <c r="G103" s="3">
        <f>-'NCSC CLCL Org Soils'!G56*44/12/1000</f>
        <v>1.7122545</v>
      </c>
      <c r="H103" s="3">
        <f>-'NCSC CLCL Org Soils'!H56*44/12/1000</f>
        <v>1.7122545</v>
      </c>
      <c r="I103" s="3">
        <f>-'NCSC CLCL Org Soils'!I56*44/12/1000</f>
        <v>1.7122545</v>
      </c>
      <c r="J103" s="3">
        <f>-'NCSC CLCL Org Soils'!J56*44/12/1000</f>
        <v>1.7122545</v>
      </c>
      <c r="K103" s="3">
        <f>-'NCSC CLCL Org Soils'!K56*44/12/1000</f>
        <v>1.7122545</v>
      </c>
      <c r="L103" s="3">
        <f>-'NCSC CLCL Org Soils'!L56*44/12/1000</f>
        <v>1.7122545</v>
      </c>
      <c r="M103" s="3">
        <f>-'NCSC CLCL Org Soils'!M56*44/12/1000</f>
        <v>1.7122545</v>
      </c>
      <c r="N103" s="3">
        <f>-'NCSC CLCL Org Soils'!N56*44/12/1000</f>
        <v>1.7122545</v>
      </c>
      <c r="O103" s="3">
        <f>-'NCSC CLCL Org Soils'!O56*44/12/1000</f>
        <v>1.7122545</v>
      </c>
      <c r="P103" s="3">
        <f>-'NCSC CLCL Org Soils'!P56*44/12/1000</f>
        <v>1.7122545</v>
      </c>
      <c r="Q103" s="3">
        <f>-'NCSC CLCL Org Soils'!Q56*44/12/1000</f>
        <v>1.7122545</v>
      </c>
      <c r="R103" s="3">
        <f>-'NCSC CLCL Org Soils'!R56*44/12/1000</f>
        <v>1.7122545</v>
      </c>
      <c r="S103" s="3">
        <f>-'NCSC CLCL Org Soils'!S56*44/12/1000</f>
        <v>1.7122545</v>
      </c>
      <c r="T103" s="3">
        <f>-'NCSC CLCL Org Soils'!T56*44/12/1000</f>
        <v>1.7122545</v>
      </c>
      <c r="U103" s="3">
        <f>-'NCSC CLCL Org Soils'!U56*44/12/1000</f>
        <v>1.7123718333333333</v>
      </c>
      <c r="V103" s="3">
        <f>-'NCSC CLCL Org Soils'!V56*44/12/1000</f>
        <v>1.7125322500000002</v>
      </c>
      <c r="W103" s="3">
        <f>-'NCSC CLCL Org Soils'!W56*44/12/1000</f>
        <v>1.7124891666666671</v>
      </c>
      <c r="X103" s="3">
        <f>-'NCSC CLCL Org Soils'!X56*44/12/1000</f>
        <v>1.7126954166666666</v>
      </c>
      <c r="Y103" s="3">
        <f>-'NCSC CLCL Org Soils'!Y56*44/12/1000</f>
        <v>1.7125524166666666</v>
      </c>
      <c r="Z103" s="3">
        <f>-'NCSC CLCL Org Soils'!Z56*44/12/1000</f>
        <v>1.7123947500000001</v>
      </c>
      <c r="AA103" s="3">
        <f>-'NCSC CLCL Org Soils'!AA56*44/12/1000</f>
        <v>1.7124369166666669</v>
      </c>
      <c r="AB103" s="3">
        <f>-'NCSC CLCL Org Soils'!AB56*44/12/1000</f>
        <v>1.7125909166666669</v>
      </c>
      <c r="AC103" s="3">
        <f>-'NCSC CLCL Org Soils'!AC56*44/12/1000</f>
        <v>1.7127192500000001</v>
      </c>
      <c r="AD103" s="3">
        <f>-'NCSC CLCL Org Soils'!AD56*44/12/1000</f>
        <v>1.7127064166666666</v>
      </c>
      <c r="AE103" s="3">
        <f>-'NCSC CLCL Org Soils'!AE56*44/12/1000</f>
        <v>1.7127064166666666</v>
      </c>
    </row>
    <row r="104" spans="1:37" x14ac:dyDescent="0.2">
      <c r="A104" t="s">
        <v>202</v>
      </c>
      <c r="C104" s="3">
        <f>-'NCSC GLGL Org Soils'!C56*44/12/1000</f>
        <v>0.17729777636752136</v>
      </c>
      <c r="D104" s="3">
        <f>-'NCSC GLGL Org Soils'!D56*44/12/1000</f>
        <v>0.17779805273504276</v>
      </c>
      <c r="E104" s="3">
        <f>-'NCSC GLGL Org Soils'!E56*44/12/1000</f>
        <v>0.1782983291025641</v>
      </c>
      <c r="F104" s="3">
        <f>-'NCSC GLGL Org Soils'!F56*44/12/1000</f>
        <v>0.17879860547008547</v>
      </c>
      <c r="G104" s="3">
        <f>-'NCSC GLGL Org Soils'!G56*44/12/1000</f>
        <v>0.17929888183760684</v>
      </c>
      <c r="H104" s="3">
        <f>-'NCSC GLGL Org Soils'!H56*44/12/1000</f>
        <v>0.17979915820512823</v>
      </c>
      <c r="I104" s="3">
        <f>-'NCSC GLGL Org Soils'!I56*44/12/1000</f>
        <v>0.18029943457264958</v>
      </c>
      <c r="J104" s="3">
        <f>-'NCSC GLGL Org Soils'!J56*44/12/1000</f>
        <v>0.18079971094017092</v>
      </c>
      <c r="K104" s="3">
        <f>-'NCSC GLGL Org Soils'!K56*44/12/1000</f>
        <v>0.18129998730769231</v>
      </c>
      <c r="L104" s="3">
        <f>-'NCSC GLGL Org Soils'!L56*44/12/1000</f>
        <v>0.18180026367521365</v>
      </c>
      <c r="M104" s="3">
        <f>-'NCSC GLGL Org Soils'!M56*44/12/1000</f>
        <v>0.18230054004273505</v>
      </c>
      <c r="N104" s="3">
        <f>-'NCSC GLGL Org Soils'!N56*44/12/1000</f>
        <v>0.18280081641025639</v>
      </c>
      <c r="O104" s="3">
        <f>-'NCSC GLGL Org Soils'!O56*44/12/1000</f>
        <v>0.18330109277777776</v>
      </c>
      <c r="P104" s="3">
        <f>-'NCSC GLGL Org Soils'!P56*44/12/1000</f>
        <v>0.18330880194444443</v>
      </c>
      <c r="Q104" s="3">
        <f>-'NCSC GLGL Org Soils'!Q56*44/12/1000</f>
        <v>0.18331651111111111</v>
      </c>
      <c r="R104" s="3">
        <f>-'NCSC GLGL Org Soils'!R56*44/12/1000</f>
        <v>0.18332422027777776</v>
      </c>
      <c r="S104" s="3">
        <f>-'NCSC GLGL Org Soils'!S56*44/12/1000</f>
        <v>0.18355894744444445</v>
      </c>
      <c r="T104" s="3">
        <f>-'NCSC GLGL Org Soils'!T56*44/12/1000</f>
        <v>0.1837936746111111</v>
      </c>
      <c r="U104" s="3">
        <f>-'NCSC GLGL Org Soils'!U56*44/12/1000</f>
        <v>0.18402840177777777</v>
      </c>
      <c r="V104" s="3">
        <f>-'NCSC GLGL Org Soils'!V56*44/12/1000</f>
        <v>0.18426312894444444</v>
      </c>
      <c r="W104" s="3">
        <f>-'NCSC GLGL Org Soils'!W56*44/12/1000</f>
        <v>0.18399757974358974</v>
      </c>
      <c r="X104" s="3">
        <f>-'NCSC GLGL Org Soils'!X56*44/12/1000</f>
        <v>0.18353172191773501</v>
      </c>
      <c r="Y104" s="3">
        <f>-'NCSC GLGL Org Soils'!Y56*44/12/1000</f>
        <v>0.18306586409188033</v>
      </c>
      <c r="Z104" s="3">
        <f>-'NCSC GLGL Org Soils'!Z56*44/12/1000</f>
        <v>0.18260000626602563</v>
      </c>
      <c r="AA104" s="3">
        <f>-'NCSC GLGL Org Soils'!AA56*44/12/1000</f>
        <v>0.1821341484401709</v>
      </c>
      <c r="AB104" s="3">
        <f>-'NCSC GLGL Org Soils'!AB56*44/12/1000</f>
        <v>0.18163387207264955</v>
      </c>
      <c r="AC104" s="3">
        <f>-'NCSC GLGL Org Soils'!AC56*44/12/1000</f>
        <v>0.18134102820512821</v>
      </c>
      <c r="AD104" s="3">
        <f>-'NCSC GLGL Org Soils'!AD56*44/12/1000</f>
        <v>0.18087292683760686</v>
      </c>
      <c r="AE104" s="3">
        <f>-'NCSC GLGL Org Soils'!AE56*44/12/1000</f>
        <v>0.18266145713675214</v>
      </c>
    </row>
    <row r="105" spans="1:37" x14ac:dyDescent="0.2">
      <c r="A105" t="s">
        <v>203</v>
      </c>
      <c r="C105" s="3">
        <f>-'NCSC FLFL Org Soils'!C56*44/12/1000</f>
        <v>0.62864926261583998</v>
      </c>
      <c r="D105" s="3">
        <f>-'NCSC FLFL Org Soils'!D56*44/12/1000</f>
        <v>0.6018924100681271</v>
      </c>
      <c r="E105" s="3">
        <f>-'NCSC FLFL Org Soils'!E56*44/12/1000</f>
        <v>0.57133615053394549</v>
      </c>
      <c r="F105" s="3">
        <f>-'NCSC FLFL Org Soils'!F56*44/12/1000</f>
        <v>0.53643406112344261</v>
      </c>
      <c r="G105" s="3">
        <f>-'NCSC FLFL Org Soils'!G56*44/12/1000</f>
        <v>0.50269206574211711</v>
      </c>
      <c r="H105" s="3">
        <f>-'NCSC FLFL Org Soils'!H56*44/12/1000</f>
        <v>0.4677148568982894</v>
      </c>
      <c r="I105" s="3">
        <f>-'NCSC FLFL Org Soils'!I56*44/12/1000</f>
        <v>0.43256339212891276</v>
      </c>
      <c r="J105" s="3">
        <f>-'NCSC FLFL Org Soils'!J56*44/12/1000</f>
        <v>0.39639712759022294</v>
      </c>
      <c r="K105" s="3">
        <f>-'NCSC FLFL Org Soils'!K56*44/12/1000</f>
        <v>0.35900227659512363</v>
      </c>
      <c r="L105" s="3">
        <f>-'NCSC FLFL Org Soils'!L56*44/12/1000</f>
        <v>0.32098462818017259</v>
      </c>
      <c r="M105" s="3">
        <f>-'NCSC FLFL Org Soils'!M56*44/12/1000</f>
        <v>0.2794186970520513</v>
      </c>
      <c r="N105" s="3">
        <f>-'NCSC FLFL Org Soils'!N56*44/12/1000</f>
        <v>0.23958447744940964</v>
      </c>
      <c r="O105" s="3">
        <f>-'NCSC FLFL Org Soils'!O56*44/12/1000</f>
        <v>0.19701426190319113</v>
      </c>
      <c r="P105" s="3">
        <f>-'NCSC FLFL Org Soils'!P56*44/12/1000</f>
        <v>0.15370367938807125</v>
      </c>
      <c r="Q105" s="3">
        <f>-'NCSC FLFL Org Soils'!Q56*44/12/1000</f>
        <v>0.11057100795783099</v>
      </c>
      <c r="R105" s="3">
        <f>-'NCSC FLFL Org Soils'!R56*44/12/1000</f>
        <v>6.6555596442064435E-2</v>
      </c>
      <c r="S105" s="3">
        <f>-'NCSC FLFL Org Soils'!S56*44/12/1000</f>
        <v>2.2404797153833929E-2</v>
      </c>
      <c r="T105" s="3">
        <f>-'NCSC FLFL Org Soils'!T56*44/12/1000</f>
        <v>-2.1673343430482408E-2</v>
      </c>
      <c r="U105" s="3">
        <f>-'NCSC FLFL Org Soils'!U56*44/12/1000</f>
        <v>-6.511036468646024E-2</v>
      </c>
      <c r="V105" s="3">
        <f>-'NCSC FLFL Org Soils'!V56*44/12/1000</f>
        <v>-0.1083270769261792</v>
      </c>
      <c r="W105" s="3">
        <f>-'NCSC FLFL Org Soils'!W56*44/12/1000</f>
        <v>-0.15179441344481223</v>
      </c>
      <c r="X105" s="3">
        <f>-'NCSC FLFL Org Soils'!X56*44/12/1000</f>
        <v>-0.19152622081548512</v>
      </c>
      <c r="Y105" s="3">
        <f>-'NCSC FLFL Org Soils'!Y56*44/12/1000</f>
        <v>-0.25283759769908948</v>
      </c>
      <c r="Z105" s="3">
        <f>-'NCSC FLFL Org Soils'!Z56*44/12/1000</f>
        <v>-0.29263683120942058</v>
      </c>
      <c r="AA105" s="3">
        <f>-'NCSC FLFL Org Soils'!AA56*44/12/1000</f>
        <v>-0.32890611673565634</v>
      </c>
      <c r="AB105" s="3">
        <f>-'NCSC FLFL Org Soils'!AB56*44/12/1000</f>
        <v>-0.37465549998473646</v>
      </c>
      <c r="AC105" s="3">
        <f>-'NCSC FLFL Org Soils'!AC56*44/12/1000</f>
        <v>-0.40353846913960889</v>
      </c>
      <c r="AD105" s="3">
        <f>-'NCSC FLFL Org Soils'!AD56*44/12/1000</f>
        <v>-0.42649248250268973</v>
      </c>
      <c r="AE105" s="3">
        <f>-'NCSC FLFL Org Soils'!AE56*44/12/1000</f>
        <v>-0.44469412100231742</v>
      </c>
    </row>
    <row r="106" spans="1:37" ht="12" thickBot="1" x14ac:dyDescent="0.25">
      <c r="A106" t="s">
        <v>204</v>
      </c>
      <c r="C106" s="3">
        <f>IFERROR(CRF4II!C55/1000,0)</f>
        <v>0</v>
      </c>
      <c r="D106" s="3">
        <f>IFERROR(CRF4II!D55/1000,0)</f>
        <v>0</v>
      </c>
      <c r="E106" s="3">
        <f>IFERROR(CRF4II!E55/1000,0)</f>
        <v>0</v>
      </c>
      <c r="F106" s="3">
        <f>IFERROR(CRF4II!F55/1000,0)</f>
        <v>0</v>
      </c>
      <c r="G106" s="3">
        <f>IFERROR(CRF4II!G55/1000,0)</f>
        <v>0</v>
      </c>
      <c r="H106" s="3">
        <f>IFERROR(CRF4II!H55/1000,0)</f>
        <v>0</v>
      </c>
      <c r="I106" s="3">
        <f>IFERROR(CRF4II!I55/1000,0)</f>
        <v>0</v>
      </c>
      <c r="J106" s="3">
        <f>IFERROR(CRF4II!J55/1000,0)</f>
        <v>0</v>
      </c>
      <c r="K106" s="3">
        <f>IFERROR(CRF4II!K55/1000,0)</f>
        <v>0</v>
      </c>
      <c r="L106" s="3">
        <f>IFERROR(CRF4II!L55/1000,0)</f>
        <v>0</v>
      </c>
      <c r="M106" s="3">
        <f>IFERROR(CRF4II!M55/1000,0)</f>
        <v>0</v>
      </c>
      <c r="N106" s="3">
        <f>IFERROR(CRF4II!N55/1000,0)</f>
        <v>0</v>
      </c>
      <c r="O106" s="3">
        <f>IFERROR(CRF4II!O55/1000,0)</f>
        <v>0</v>
      </c>
      <c r="P106" s="3">
        <f>IFERROR(CRF4II!P55/1000,0)</f>
        <v>0</v>
      </c>
      <c r="Q106" s="3">
        <f>IFERROR(CRF4II!Q55/1000,0)</f>
        <v>0</v>
      </c>
      <c r="R106" s="3">
        <f>IFERROR(CRF4II!R55/1000,0)</f>
        <v>0</v>
      </c>
      <c r="S106" s="3">
        <f>IFERROR(CRF4II!S55/1000,0)</f>
        <v>0</v>
      </c>
      <c r="T106" s="3">
        <f>IFERROR(CRF4II!T55/1000,0)</f>
        <v>0</v>
      </c>
      <c r="U106" s="3">
        <f>IFERROR(CRF4II!U55/1000,0)</f>
        <v>0</v>
      </c>
      <c r="V106" s="3">
        <f>IFERROR(CRF4II!V55/1000,0)</f>
        <v>0</v>
      </c>
      <c r="W106" s="3">
        <f>IFERROR(CRF4II!W55/1000,0)</f>
        <v>0</v>
      </c>
      <c r="X106" s="3">
        <f>IFERROR(CRF4II!X55/1000,0)</f>
        <v>0</v>
      </c>
      <c r="Y106" s="3">
        <f>IFERROR(CRF4II!Y55/1000,0)</f>
        <v>0</v>
      </c>
      <c r="Z106" s="3">
        <f>IFERROR(CRF4II!Z55/1000,0)</f>
        <v>0</v>
      </c>
      <c r="AA106" s="3">
        <f>IFERROR(CRF4II!AA55/1000,0)</f>
        <v>0</v>
      </c>
      <c r="AB106" s="3">
        <f>IFERROR(CRF4II!AB55/1000,0)</f>
        <v>0</v>
      </c>
      <c r="AC106" s="3">
        <f>IFERROR(CRF4II!AC55/1000,0)</f>
        <v>0</v>
      </c>
      <c r="AD106" s="3">
        <f>IFERROR(CRF4II!AD55/1000,0)</f>
        <v>0</v>
      </c>
      <c r="AE106" s="3">
        <f>IFERROR(CRF4II!AE55/1000,0)</f>
        <v>0</v>
      </c>
    </row>
    <row r="107" spans="1:37" ht="12" thickBot="1" x14ac:dyDescent="0.25">
      <c r="A107" t="s">
        <v>205</v>
      </c>
      <c r="C107" s="74">
        <f>SUM(C102:C106)</f>
        <v>3.0051541547216201</v>
      </c>
      <c r="D107" s="74">
        <f t="shared" ref="D107:AE107" si="35">SUM(D102:D106)</f>
        <v>2.981102126231888</v>
      </c>
      <c r="E107" s="74">
        <f t="shared" si="35"/>
        <v>2.9389571946115356</v>
      </c>
      <c r="F107" s="74">
        <f t="shared" si="35"/>
        <v>2.8917412489747978</v>
      </c>
      <c r="G107" s="74">
        <f t="shared" si="35"/>
        <v>2.9704730160743473</v>
      </c>
      <c r="H107" s="74">
        <f t="shared" si="35"/>
        <v>3.0162273044124781</v>
      </c>
      <c r="I107" s="74">
        <f t="shared" si="35"/>
        <v>2.8814497676444728</v>
      </c>
      <c r="J107" s="74">
        <f t="shared" si="35"/>
        <v>2.7770685546804676</v>
      </c>
      <c r="K107" s="74">
        <f t="shared" si="35"/>
        <v>2.6137959049206096</v>
      </c>
      <c r="L107" s="74">
        <f t="shared" si="35"/>
        <v>2.705775733488696</v>
      </c>
      <c r="M107" s="74">
        <f t="shared" si="35"/>
        <v>2.6542900811786478</v>
      </c>
      <c r="N107" s="74">
        <f t="shared" si="35"/>
        <v>2.6542945016496819</v>
      </c>
      <c r="O107" s="74">
        <f t="shared" si="35"/>
        <v>2.4138791801866537</v>
      </c>
      <c r="P107" s="74">
        <f t="shared" si="35"/>
        <v>2.6073277969297948</v>
      </c>
      <c r="Q107" s="74">
        <f t="shared" si="35"/>
        <v>2.3936152805569826</v>
      </c>
      <c r="R107" s="74">
        <f t="shared" si="35"/>
        <v>2.4059692785923494</v>
      </c>
      <c r="S107" s="74">
        <f t="shared" si="35"/>
        <v>2.3820511790551118</v>
      </c>
      <c r="T107" s="74">
        <f t="shared" si="35"/>
        <v>2.1740733898492586</v>
      </c>
      <c r="U107" s="74">
        <f t="shared" si="35"/>
        <v>2.0878758319193342</v>
      </c>
      <c r="V107" s="74">
        <f t="shared" si="35"/>
        <v>2.0830281663390022</v>
      </c>
      <c r="W107" s="74">
        <f t="shared" si="35"/>
        <v>2.0652394001122345</v>
      </c>
      <c r="X107" s="74">
        <f t="shared" si="35"/>
        <v>1.9817401157490395</v>
      </c>
      <c r="Y107" s="74">
        <f t="shared" si="35"/>
        <v>1.8610348452062475</v>
      </c>
      <c r="Z107" s="74">
        <f t="shared" si="35"/>
        <v>1.9811131513700622</v>
      </c>
      <c r="AA107" s="74">
        <f t="shared" si="35"/>
        <v>1.8343978721846381</v>
      </c>
      <c r="AB107" s="74">
        <f t="shared" si="35"/>
        <v>1.8394858057708237</v>
      </c>
      <c r="AC107" s="74">
        <f t="shared" si="35"/>
        <v>1.8032230758786614</v>
      </c>
      <c r="AD107" s="74">
        <f t="shared" si="35"/>
        <v>1.8038817498210256</v>
      </c>
      <c r="AE107" s="74">
        <f t="shared" si="35"/>
        <v>1.7856640989538761</v>
      </c>
    </row>
    <row r="108" spans="1:37" s="72" customFormat="1" x14ac:dyDescent="0.2"/>
    <row r="109" spans="1:37" s="9" customFormat="1" x14ac:dyDescent="0.2">
      <c r="A109" t="s">
        <v>219</v>
      </c>
      <c r="B109"/>
      <c r="C109" s="3">
        <f ca="1">-INDIRECT("L"&amp;MATCH(LEFT($A109,3),$AG:$AG,0)&amp;"C"&amp;COLUMN(C109),FALSE)/1000*44/12</f>
        <v>8.573906548924846</v>
      </c>
      <c r="D109" s="3">
        <f t="shared" ref="D109:AE109" ca="1" si="36">-INDIRECT("L"&amp;MATCH(LEFT($A109,3),$AG:$AG,0)&amp;"C"&amp;COLUMN(D109),FALSE)/1000*44/12</f>
        <v>8.6312869876216709</v>
      </c>
      <c r="E109" s="3">
        <f t="shared" ca="1" si="36"/>
        <v>9.4217431531965588</v>
      </c>
      <c r="F109" s="3">
        <f t="shared" ca="1" si="36"/>
        <v>8.5769085851337881</v>
      </c>
      <c r="G109" s="3">
        <f t="shared" ca="1" si="36"/>
        <v>9.9368480771018977</v>
      </c>
      <c r="H109" s="3">
        <f t="shared" ca="1" si="36"/>
        <v>9.4248217487431649</v>
      </c>
      <c r="I109" s="3">
        <f t="shared" ca="1" si="36"/>
        <v>9.2624411175694963</v>
      </c>
      <c r="J109" s="3">
        <f t="shared" ca="1" si="36"/>
        <v>9.2947754561142499</v>
      </c>
      <c r="K109" s="3">
        <f t="shared" ca="1" si="36"/>
        <v>8.1905723451938695</v>
      </c>
      <c r="L109" s="3">
        <f t="shared" ca="1" si="36"/>
        <v>9.708185557479613</v>
      </c>
      <c r="M109" s="3">
        <f t="shared" ca="1" si="36"/>
        <v>8.8688435766946743</v>
      </c>
      <c r="N109" s="3">
        <f t="shared" ca="1" si="36"/>
        <v>9.5564532456897542</v>
      </c>
      <c r="O109" s="3">
        <f t="shared" ca="1" si="36"/>
        <v>10.495157892383782</v>
      </c>
      <c r="P109" s="3">
        <f t="shared" ca="1" si="36"/>
        <v>9.9391583498534128</v>
      </c>
      <c r="Q109" s="3">
        <f t="shared" ca="1" si="36"/>
        <v>9.8158518064864264</v>
      </c>
      <c r="R109" s="3">
        <f t="shared" ca="1" si="36"/>
        <v>10.801769603073817</v>
      </c>
      <c r="S109" s="3">
        <f t="shared" ca="1" si="36"/>
        <v>11.023794919506706</v>
      </c>
      <c r="T109" s="3">
        <f t="shared" ca="1" si="36"/>
        <v>10.068212326071677</v>
      </c>
      <c r="U109" s="3">
        <f t="shared" ca="1" si="36"/>
        <v>9.8778274124188723</v>
      </c>
      <c r="V109" s="3">
        <f t="shared" ca="1" si="36"/>
        <v>10.107082892244694</v>
      </c>
      <c r="W109" s="3">
        <f t="shared" ca="1" si="36"/>
        <v>9.744093879786087</v>
      </c>
      <c r="X109" s="3">
        <f t="shared" ca="1" si="36"/>
        <v>10.056666164223918</v>
      </c>
      <c r="Y109" s="3">
        <f t="shared" ca="1" si="36"/>
        <v>9.7670320665692607</v>
      </c>
      <c r="Z109" s="3">
        <f t="shared" ca="1" si="36"/>
        <v>10.287547498900748</v>
      </c>
      <c r="AA109" s="3">
        <f t="shared" ca="1" si="36"/>
        <v>10.374642153085217</v>
      </c>
      <c r="AB109" s="3">
        <f t="shared" ca="1" si="36"/>
        <v>10.50532671664676</v>
      </c>
      <c r="AC109" s="3">
        <f t="shared" ca="1" si="36"/>
        <v>10.146284000451779</v>
      </c>
      <c r="AD109" s="3">
        <f t="shared" ca="1" si="36"/>
        <v>9.8921444166885468</v>
      </c>
      <c r="AE109" s="3">
        <f t="shared" ca="1" si="36"/>
        <v>10.211153263793348</v>
      </c>
      <c r="AF109"/>
      <c r="AG109"/>
      <c r="AH109"/>
      <c r="AI109"/>
      <c r="AJ109"/>
      <c r="AK109"/>
    </row>
    <row r="110" spans="1:37" x14ac:dyDescent="0.2">
      <c r="A110" t="s">
        <v>220</v>
      </c>
      <c r="B110" s="100" t="s">
        <v>311</v>
      </c>
      <c r="C110" s="3">
        <f ca="1">-INDIRECT($B110&amp;"L"&amp;MATCH(LEFT($A110,3),INDIRECT($B110&amp;"$AG:$AG",TRUE),0)&amp;"C"&amp;COLUMN(C110),FALSE)/1000*44/12</f>
        <v>30.670789010873843</v>
      </c>
      <c r="D110" s="3">
        <f t="shared" ref="D110:AE112" ca="1" si="37">-INDIRECT($B110&amp;"L"&amp;MATCH(LEFT($A110,3),INDIRECT($B110&amp;"$AG:$AG",TRUE),0)&amp;"C"&amp;COLUMN(D110),FALSE)/1000*44/12</f>
        <v>30.471230388973847</v>
      </c>
      <c r="E110" s="3">
        <f t="shared" ca="1" si="37"/>
        <v>31.447079689407175</v>
      </c>
      <c r="F110" s="3">
        <f t="shared" ca="1" si="37"/>
        <v>31.223558766507178</v>
      </c>
      <c r="G110" s="3">
        <f t="shared" ca="1" si="37"/>
        <v>31.011260872640509</v>
      </c>
      <c r="H110" s="3">
        <f t="shared" ca="1" si="37"/>
        <v>30.799284680740513</v>
      </c>
      <c r="I110" s="3">
        <f t="shared" ca="1" si="37"/>
        <v>30.637351060173845</v>
      </c>
      <c r="J110" s="3">
        <f t="shared" ca="1" si="37"/>
        <v>30.43664541327384</v>
      </c>
      <c r="K110" s="3">
        <f t="shared" ca="1" si="37"/>
        <v>30.229060773373845</v>
      </c>
      <c r="L110" s="3">
        <f t="shared" ca="1" si="37"/>
        <v>29.988626298507175</v>
      </c>
      <c r="M110" s="3">
        <f t="shared" ca="1" si="37"/>
        <v>29.804642393273838</v>
      </c>
      <c r="N110" s="3">
        <f t="shared" ca="1" si="37"/>
        <v>29.377515324040512</v>
      </c>
      <c r="O110" s="3">
        <f t="shared" ca="1" si="37"/>
        <v>28.979472034807177</v>
      </c>
      <c r="P110" s="3">
        <f t="shared" ca="1" si="37"/>
        <v>28.576020141273844</v>
      </c>
      <c r="Q110" s="3">
        <f t="shared" ca="1" si="37"/>
        <v>28.195603402373845</v>
      </c>
      <c r="R110" s="3">
        <f t="shared" ca="1" si="37"/>
        <v>27.743622038473845</v>
      </c>
      <c r="S110" s="3">
        <f t="shared" ca="1" si="37"/>
        <v>27.482039879907177</v>
      </c>
      <c r="T110" s="3">
        <f t="shared" ca="1" si="37"/>
        <v>27.131139925373844</v>
      </c>
      <c r="U110" s="3">
        <f t="shared" ca="1" si="37"/>
        <v>26.830544131890505</v>
      </c>
      <c r="V110" s="3">
        <f t="shared" ca="1" si="37"/>
        <v>26.502347857990511</v>
      </c>
      <c r="W110" s="3">
        <f t="shared" ca="1" si="37"/>
        <v>26.221308313673841</v>
      </c>
      <c r="X110" s="3">
        <f t="shared" ca="1" si="37"/>
        <v>25.975949619140508</v>
      </c>
      <c r="Y110" s="3">
        <f t="shared" ca="1" si="37"/>
        <v>25.678872727747176</v>
      </c>
      <c r="Z110" s="3">
        <f t="shared" ca="1" si="37"/>
        <v>25.550901883537179</v>
      </c>
      <c r="AA110" s="3">
        <f t="shared" ca="1" si="37"/>
        <v>25.41994214308718</v>
      </c>
      <c r="AB110" s="3">
        <f t="shared" ca="1" si="37"/>
        <v>25.363027572407177</v>
      </c>
      <c r="AC110" s="3">
        <f t="shared" ca="1" si="37"/>
        <v>25.189904396723843</v>
      </c>
      <c r="AD110" s="3">
        <f t="shared" ca="1" si="37"/>
        <v>24.950823670957174</v>
      </c>
      <c r="AE110" s="3">
        <f t="shared" ca="1" si="37"/>
        <v>24.739698052187176</v>
      </c>
    </row>
    <row r="111" spans="1:37" x14ac:dyDescent="0.2">
      <c r="A111" t="s">
        <v>221</v>
      </c>
      <c r="B111" s="100" t="s">
        <v>312</v>
      </c>
      <c r="C111" s="3">
        <f t="shared" ref="C111:R112" ca="1" si="38">-INDIRECT($B111&amp;"L"&amp;MATCH(LEFT($A111,3),INDIRECT($B111&amp;"$AG:$AG",TRUE),0)&amp;"C"&amp;COLUMN(C111),FALSE)/1000*44/12</f>
        <v>42.263556064254075</v>
      </c>
      <c r="D111" s="3">
        <f t="shared" ca="1" si="38"/>
        <v>42.048502948907235</v>
      </c>
      <c r="E111" s="3">
        <f t="shared" ca="1" si="38"/>
        <v>42.119525793240172</v>
      </c>
      <c r="F111" s="3">
        <f t="shared" ca="1" si="38"/>
        <v>41.904252003773912</v>
      </c>
      <c r="G111" s="3">
        <f t="shared" ca="1" si="38"/>
        <v>41.852212658914127</v>
      </c>
      <c r="H111" s="3">
        <f t="shared" ca="1" si="38"/>
        <v>41.718185158768371</v>
      </c>
      <c r="I111" s="3">
        <f t="shared" ca="1" si="38"/>
        <v>41.647324637027261</v>
      </c>
      <c r="J111" s="3">
        <f t="shared" ca="1" si="38"/>
        <v>41.704662357009937</v>
      </c>
      <c r="K111" s="3">
        <f t="shared" ca="1" si="38"/>
        <v>41.551748579406762</v>
      </c>
      <c r="L111" s="3">
        <f t="shared" ca="1" si="38"/>
        <v>41.649508147717903</v>
      </c>
      <c r="M111" s="3">
        <f t="shared" ca="1" si="38"/>
        <v>42.67219877169029</v>
      </c>
      <c r="N111" s="3">
        <f t="shared" ca="1" si="38"/>
        <v>42.494269311790241</v>
      </c>
      <c r="O111" s="3">
        <f t="shared" ca="1" si="38"/>
        <v>42.311214657086204</v>
      </c>
      <c r="P111" s="3">
        <f t="shared" ca="1" si="38"/>
        <v>42.085484417220165</v>
      </c>
      <c r="Q111" s="3">
        <f t="shared" ca="1" si="38"/>
        <v>41.920509142206349</v>
      </c>
      <c r="R111" s="3">
        <f t="shared" ca="1" si="38"/>
        <v>42.146549663397501</v>
      </c>
      <c r="S111" s="3">
        <f t="shared" ca="1" si="37"/>
        <v>42.022247541338892</v>
      </c>
      <c r="T111" s="3">
        <f t="shared" ca="1" si="37"/>
        <v>41.803142362503145</v>
      </c>
      <c r="U111" s="3">
        <f t="shared" ca="1" si="37"/>
        <v>41.775535612256832</v>
      </c>
      <c r="V111" s="3">
        <f t="shared" ca="1" si="37"/>
        <v>41.533101302930056</v>
      </c>
      <c r="W111" s="3">
        <f t="shared" ca="1" si="37"/>
        <v>41.805461388020611</v>
      </c>
      <c r="X111" s="3">
        <f t="shared" ca="1" si="37"/>
        <v>41.540322029003384</v>
      </c>
      <c r="Y111" s="3">
        <f t="shared" ca="1" si="37"/>
        <v>41.297355258100055</v>
      </c>
      <c r="Z111" s="3">
        <f t="shared" ca="1" si="37"/>
        <v>41.154022213822834</v>
      </c>
      <c r="AA111" s="3">
        <f t="shared" ca="1" si="37"/>
        <v>41.029714257650745</v>
      </c>
      <c r="AB111" s="3">
        <f t="shared" ca="1" si="37"/>
        <v>40.814173034852402</v>
      </c>
      <c r="AC111" s="3">
        <f t="shared" ca="1" si="37"/>
        <v>40.899791288646291</v>
      </c>
      <c r="AD111" s="3">
        <f t="shared" ca="1" si="37"/>
        <v>41.150805232417227</v>
      </c>
      <c r="AE111" s="3">
        <f t="shared" ca="1" si="37"/>
        <v>41.424173060002204</v>
      </c>
    </row>
    <row r="112" spans="1:37" x14ac:dyDescent="0.2">
      <c r="A112" t="s">
        <v>222</v>
      </c>
      <c r="B112" s="100" t="s">
        <v>313</v>
      </c>
      <c r="C112" s="3">
        <f t="shared" ca="1" si="38"/>
        <v>25.318515087716765</v>
      </c>
      <c r="D112" s="3">
        <f t="shared" ca="1" si="37"/>
        <v>25.501436037263733</v>
      </c>
      <c r="E112" s="3">
        <f t="shared" ca="1" si="37"/>
        <v>24.888539556543908</v>
      </c>
      <c r="F112" s="3">
        <f t="shared" ca="1" si="37"/>
        <v>24.423288829621111</v>
      </c>
      <c r="G112" s="3">
        <f t="shared" ca="1" si="37"/>
        <v>23.796249132393218</v>
      </c>
      <c r="H112" s="3">
        <f t="shared" ca="1" si="37"/>
        <v>23.397031222972998</v>
      </c>
      <c r="I112" s="3">
        <f t="shared" ca="1" si="37"/>
        <v>23.295930503235056</v>
      </c>
      <c r="J112" s="3">
        <f t="shared" ca="1" si="37"/>
        <v>22.656794415543246</v>
      </c>
      <c r="K112" s="3">
        <f t="shared" ca="1" si="37"/>
        <v>22.078598634748843</v>
      </c>
      <c r="L112" s="3">
        <f t="shared" ca="1" si="37"/>
        <v>21.798343024740152</v>
      </c>
      <c r="M112" s="3">
        <f t="shared" ca="1" si="37"/>
        <v>21.585754576320969</v>
      </c>
      <c r="N112" s="3">
        <f t="shared" ca="1" si="37"/>
        <v>21.424124920231112</v>
      </c>
      <c r="O112" s="3">
        <f t="shared" ca="1" si="37"/>
        <v>21.140745378008564</v>
      </c>
      <c r="P112" s="3">
        <f t="shared" ca="1" si="37"/>
        <v>21.006751418344749</v>
      </c>
      <c r="Q112" s="3">
        <f t="shared" ca="1" si="37"/>
        <v>20.845989302527119</v>
      </c>
      <c r="R112" s="3">
        <f t="shared" ca="1" si="37"/>
        <v>20.768861477649164</v>
      </c>
      <c r="S112" s="3">
        <f t="shared" ca="1" si="37"/>
        <v>20.7700412760536</v>
      </c>
      <c r="T112" s="3">
        <f t="shared" ca="1" si="37"/>
        <v>20.261926103980041</v>
      </c>
      <c r="U112" s="3">
        <f t="shared" ca="1" si="37"/>
        <v>19.597534966917411</v>
      </c>
      <c r="V112" s="3">
        <f t="shared" ca="1" si="37"/>
        <v>19.643943838089672</v>
      </c>
      <c r="W112" s="3">
        <f t="shared" ca="1" si="37"/>
        <v>18.797768800794469</v>
      </c>
      <c r="X112" s="3">
        <f t="shared" ca="1" si="37"/>
        <v>18.200215923001963</v>
      </c>
      <c r="Y112" s="3">
        <f t="shared" ca="1" si="37"/>
        <v>17.713443167972581</v>
      </c>
      <c r="Z112" s="3">
        <f t="shared" ca="1" si="37"/>
        <v>17.082729668032972</v>
      </c>
      <c r="AA112" s="3">
        <f t="shared" ca="1" si="37"/>
        <v>16.845436512728494</v>
      </c>
      <c r="AB112" s="3">
        <f t="shared" ca="1" si="37"/>
        <v>16.495331299665494</v>
      </c>
      <c r="AC112" s="3">
        <f t="shared" ca="1" si="37"/>
        <v>16.100075174605013</v>
      </c>
      <c r="AD112" s="3">
        <f t="shared" ca="1" si="37"/>
        <v>15.882180166395997</v>
      </c>
      <c r="AE112" s="3">
        <f t="shared" ca="1" si="37"/>
        <v>15.120591264636102</v>
      </c>
    </row>
    <row r="113" spans="1:31" ht="12" thickBot="1" x14ac:dyDescent="0.25">
      <c r="A113" t="s">
        <v>223</v>
      </c>
      <c r="B113" t="s">
        <v>224</v>
      </c>
      <c r="C113" s="3">
        <f ca="1">INDIRECT($B113&amp;"L"&amp;MATCH(LEFT($A113,3),INDIRECT($B113&amp;"$AG:$AG",TRUE),0)&amp;"C"&amp;COLUMN(C113),FALSE)/1000</f>
        <v>7.259206558973311</v>
      </c>
      <c r="D113" s="3">
        <f t="shared" ref="D113:AE113" ca="1" si="39">INDIRECT($B113&amp;"L"&amp;MATCH(LEFT($A113,3),INDIRECT($B113&amp;"$AG:$AG",TRUE),0)&amp;"C"&amp;COLUMN(D113),FALSE)/1000</f>
        <v>7.3645095077544012</v>
      </c>
      <c r="E113" s="3">
        <f t="shared" ca="1" si="39"/>
        <v>6.1803731119446388</v>
      </c>
      <c r="F113" s="3">
        <f t="shared" ca="1" si="39"/>
        <v>6.1429594480007248</v>
      </c>
      <c r="G113" s="3">
        <f t="shared" ca="1" si="39"/>
        <v>5.9781748085156154</v>
      </c>
      <c r="H113" s="3">
        <f t="shared" ca="1" si="39"/>
        <v>5.9997330398089295</v>
      </c>
      <c r="I113" s="3">
        <f t="shared" ca="1" si="39"/>
        <v>5.8222418250299945</v>
      </c>
      <c r="J113" s="3">
        <f t="shared" ca="1" si="39"/>
        <v>6.0129640724135323</v>
      </c>
      <c r="K113" s="3">
        <f t="shared" ca="1" si="39"/>
        <v>5.7331174547187498</v>
      </c>
      <c r="L113" s="3">
        <f t="shared" ca="1" si="39"/>
        <v>6.160762170528761</v>
      </c>
      <c r="M113" s="3">
        <f t="shared" ca="1" si="39"/>
        <v>5.9588989767272222</v>
      </c>
      <c r="N113" s="3">
        <f t="shared" ca="1" si="39"/>
        <v>5.9905915173906106</v>
      </c>
      <c r="O113" s="3">
        <f t="shared" ca="1" si="39"/>
        <v>6.2290429701750138</v>
      </c>
      <c r="P113" s="3">
        <f t="shared" ca="1" si="39"/>
        <v>5.9390503640369126</v>
      </c>
      <c r="Q113" s="3">
        <f t="shared" ca="1" si="39"/>
        <v>5.9347039248121529</v>
      </c>
      <c r="R113" s="3">
        <f t="shared" ca="1" si="39"/>
        <v>6.1341876924192533</v>
      </c>
      <c r="S113" s="3">
        <f t="shared" ca="1" si="39"/>
        <v>6.4043353624627777</v>
      </c>
      <c r="T113" s="3">
        <f t="shared" ca="1" si="39"/>
        <v>5.9294257385235891</v>
      </c>
      <c r="U113" s="3">
        <f t="shared" ca="1" si="39"/>
        <v>6.2704090630982439</v>
      </c>
      <c r="V113" s="3">
        <f t="shared" ca="1" si="39"/>
        <v>6.4557068810185587</v>
      </c>
      <c r="W113" s="3">
        <f t="shared" ca="1" si="39"/>
        <v>6.130033268086474</v>
      </c>
      <c r="X113" s="3">
        <f t="shared" ca="1" si="39"/>
        <v>6.5092968918212231</v>
      </c>
      <c r="Y113" s="3">
        <f t="shared" ca="1" si="39"/>
        <v>5.5496901437234358</v>
      </c>
      <c r="Z113" s="3">
        <f t="shared" ca="1" si="39"/>
        <v>6.8363559510948688</v>
      </c>
      <c r="AA113" s="3">
        <f t="shared" ca="1" si="39"/>
        <v>6.4148940715716964</v>
      </c>
      <c r="AB113" s="3">
        <f t="shared" ca="1" si="39"/>
        <v>6.791748931528292</v>
      </c>
      <c r="AC113" s="3">
        <f t="shared" ca="1" si="39"/>
        <v>6.4841377654684456</v>
      </c>
      <c r="AD113" s="3">
        <f t="shared" ca="1" si="39"/>
        <v>6.7650690338470616</v>
      </c>
      <c r="AE113" s="3">
        <f t="shared" ca="1" si="39"/>
        <v>6.7184625048226119</v>
      </c>
    </row>
    <row r="114" spans="1:31" s="72" customFormat="1" ht="12" thickBot="1" x14ac:dyDescent="0.25">
      <c r="A114" s="75" t="s">
        <v>206</v>
      </c>
      <c r="B114" s="73"/>
      <c r="C114" s="74">
        <f ca="1">SUM(C109:C113)</f>
        <v>114.08597327074284</v>
      </c>
      <c r="D114" s="74">
        <f t="shared" ref="D114:AE114" ca="1" si="40">SUM(D109:D113)</f>
        <v>114.01696587052088</v>
      </c>
      <c r="E114" s="74">
        <f t="shared" ca="1" si="40"/>
        <v>114.05726130433244</v>
      </c>
      <c r="F114" s="74">
        <f t="shared" ca="1" si="40"/>
        <v>112.27096763303672</v>
      </c>
      <c r="G114" s="74">
        <f t="shared" ca="1" si="40"/>
        <v>112.57474554956536</v>
      </c>
      <c r="H114" s="74">
        <f t="shared" ca="1" si="40"/>
        <v>111.33905585103398</v>
      </c>
      <c r="I114" s="74">
        <f t="shared" ca="1" si="40"/>
        <v>110.66528914303565</v>
      </c>
      <c r="J114" s="74">
        <f t="shared" ca="1" si="40"/>
        <v>110.10584171435481</v>
      </c>
      <c r="K114" s="74">
        <f t="shared" ca="1" si="40"/>
        <v>107.78309778744207</v>
      </c>
      <c r="L114" s="74">
        <f t="shared" ca="1" si="40"/>
        <v>109.30542519897359</v>
      </c>
      <c r="M114" s="74">
        <f t="shared" ca="1" si="40"/>
        <v>108.89033829470699</v>
      </c>
      <c r="N114" s="74">
        <f t="shared" ca="1" si="40"/>
        <v>108.84295431914224</v>
      </c>
      <c r="O114" s="74">
        <f t="shared" ca="1" si="40"/>
        <v>109.15563293246073</v>
      </c>
      <c r="P114" s="74">
        <f t="shared" ca="1" si="40"/>
        <v>107.5464646907291</v>
      </c>
      <c r="Q114" s="74">
        <f t="shared" ca="1" si="40"/>
        <v>106.7126575784059</v>
      </c>
      <c r="R114" s="74">
        <f t="shared" ca="1" si="40"/>
        <v>107.59499047501359</v>
      </c>
      <c r="S114" s="74">
        <f t="shared" ca="1" si="40"/>
        <v>107.70245897926915</v>
      </c>
      <c r="T114" s="74">
        <f t="shared" ca="1" si="40"/>
        <v>105.19384645645231</v>
      </c>
      <c r="U114" s="74">
        <f t="shared" ca="1" si="40"/>
        <v>104.35185118658185</v>
      </c>
      <c r="V114" s="74">
        <f t="shared" ca="1" si="40"/>
        <v>104.24218277227349</v>
      </c>
      <c r="W114" s="74">
        <f t="shared" ca="1" si="40"/>
        <v>102.69866565036149</v>
      </c>
      <c r="X114" s="74">
        <f t="shared" ca="1" si="40"/>
        <v>102.282450627191</v>
      </c>
      <c r="Y114" s="74">
        <f t="shared" ca="1" si="40"/>
        <v>100.00639336411251</v>
      </c>
      <c r="Z114" s="74">
        <f t="shared" ca="1" si="40"/>
        <v>100.91155721538861</v>
      </c>
      <c r="AA114" s="74">
        <f t="shared" ca="1" si="40"/>
        <v>100.08462913812333</v>
      </c>
      <c r="AB114" s="74">
        <f t="shared" ca="1" si="40"/>
        <v>99.969607555100126</v>
      </c>
      <c r="AC114" s="74">
        <f t="shared" ca="1" si="40"/>
        <v>98.820192625895373</v>
      </c>
      <c r="AD114" s="74">
        <f t="shared" ca="1" si="40"/>
        <v>98.641022520306009</v>
      </c>
      <c r="AE114" s="74">
        <f t="shared" ca="1" si="40"/>
        <v>98.214078145441434</v>
      </c>
    </row>
    <row r="115" spans="1:31" s="72" customFormat="1" x14ac:dyDescent="0.2">
      <c r="A115" s="93" t="s">
        <v>199</v>
      </c>
      <c r="C115" s="94">
        <f ca="1">C114-C107</f>
        <v>111.08081911602122</v>
      </c>
      <c r="D115" s="94">
        <f t="shared" ref="D115:AE115" ca="1" si="41">D114-D107</f>
        <v>111.03586374428899</v>
      </c>
      <c r="E115" s="94">
        <f t="shared" ca="1" si="41"/>
        <v>111.11830410972091</v>
      </c>
      <c r="F115" s="94">
        <f t="shared" ca="1" si="41"/>
        <v>109.37922638406192</v>
      </c>
      <c r="G115" s="94">
        <f t="shared" ca="1" si="41"/>
        <v>109.60427253349101</v>
      </c>
      <c r="H115" s="94">
        <f t="shared" ca="1" si="41"/>
        <v>108.32282854662149</v>
      </c>
      <c r="I115" s="94">
        <f t="shared" ca="1" si="41"/>
        <v>107.78383937539118</v>
      </c>
      <c r="J115" s="94">
        <f t="shared" ca="1" si="41"/>
        <v>107.32877315967434</v>
      </c>
      <c r="K115" s="94">
        <f t="shared" ca="1" si="41"/>
        <v>105.16930188252147</v>
      </c>
      <c r="L115" s="94">
        <f t="shared" ca="1" si="41"/>
        <v>106.5996494654849</v>
      </c>
      <c r="M115" s="94">
        <f t="shared" ca="1" si="41"/>
        <v>106.23604821352835</v>
      </c>
      <c r="N115" s="94">
        <f t="shared" ca="1" si="41"/>
        <v>106.18865981749255</v>
      </c>
      <c r="O115" s="94">
        <f t="shared" ca="1" si="41"/>
        <v>106.74175375227408</v>
      </c>
      <c r="P115" s="94">
        <f t="shared" ca="1" si="41"/>
        <v>104.9391368937993</v>
      </c>
      <c r="Q115" s="94">
        <f t="shared" ca="1" si="41"/>
        <v>104.31904229784891</v>
      </c>
      <c r="R115" s="94">
        <f t="shared" ca="1" si="41"/>
        <v>105.18902119642124</v>
      </c>
      <c r="S115" s="94">
        <f t="shared" ca="1" si="41"/>
        <v>105.32040780021404</v>
      </c>
      <c r="T115" s="94">
        <f t="shared" ca="1" si="41"/>
        <v>103.01977306660305</v>
      </c>
      <c r="U115" s="94">
        <f t="shared" ca="1" si="41"/>
        <v>102.26397535466252</v>
      </c>
      <c r="V115" s="94">
        <f t="shared" ca="1" si="41"/>
        <v>102.15915460593449</v>
      </c>
      <c r="W115" s="94">
        <f t="shared" ca="1" si="41"/>
        <v>100.63342625024926</v>
      </c>
      <c r="X115" s="94">
        <f t="shared" ca="1" si="41"/>
        <v>100.30071051144196</v>
      </c>
      <c r="Y115" s="94">
        <f t="shared" ca="1" si="41"/>
        <v>98.145358518906264</v>
      </c>
      <c r="Z115" s="94">
        <f t="shared" ca="1" si="41"/>
        <v>98.930444064018545</v>
      </c>
      <c r="AA115" s="94">
        <f t="shared" ca="1" si="41"/>
        <v>98.250231265938694</v>
      </c>
      <c r="AB115" s="94">
        <f t="shared" ca="1" si="41"/>
        <v>98.130121749329305</v>
      </c>
      <c r="AC115" s="94">
        <f t="shared" ca="1" si="41"/>
        <v>97.016969550016711</v>
      </c>
      <c r="AD115" s="94">
        <f t="shared" ca="1" si="41"/>
        <v>96.837140770484979</v>
      </c>
      <c r="AE115" s="94">
        <f t="shared" ca="1" si="41"/>
        <v>96.428414046487561</v>
      </c>
    </row>
    <row r="117" spans="1:31" x14ac:dyDescent="0.2">
      <c r="A117" t="s">
        <v>156</v>
      </c>
      <c r="C117" s="99">
        <f t="shared" ref="C117:AE117" si="42">-C72</f>
        <v>1.2550856951629163</v>
      </c>
      <c r="D117" s="99">
        <f t="shared" si="42"/>
        <v>1.2409134429295827</v>
      </c>
      <c r="E117" s="99">
        <f t="shared" si="42"/>
        <v>1.2371248974729159</v>
      </c>
      <c r="F117" s="99">
        <f t="shared" si="42"/>
        <v>1.542869733618262</v>
      </c>
      <c r="G117" s="99">
        <f t="shared" si="42"/>
        <v>1.3395365329107449</v>
      </c>
      <c r="H117" s="99">
        <f t="shared" si="42"/>
        <v>1.5117971392889633</v>
      </c>
      <c r="I117" s="99">
        <f t="shared" si="42"/>
        <v>1.3234795227148002</v>
      </c>
      <c r="J117" s="99">
        <f t="shared" si="42"/>
        <v>1.3540081678074904</v>
      </c>
      <c r="K117" s="99">
        <f t="shared" si="42"/>
        <v>1.2625735065433774</v>
      </c>
      <c r="L117" s="99">
        <f t="shared" si="42"/>
        <v>1.289310586410759</v>
      </c>
      <c r="M117" s="99">
        <f t="shared" si="42"/>
        <v>0.97192748020866659</v>
      </c>
      <c r="N117" s="99">
        <f t="shared" si="42"/>
        <v>1.2490531388836299</v>
      </c>
      <c r="O117" s="99">
        <f t="shared" si="42"/>
        <v>1.5497901052702585</v>
      </c>
      <c r="P117" s="99">
        <f t="shared" si="42"/>
        <v>1.4781484230521411</v>
      </c>
      <c r="Q117" s="99">
        <f t="shared" si="42"/>
        <v>1.7304154943210841</v>
      </c>
      <c r="R117" s="99">
        <f t="shared" si="42"/>
        <v>1.8312732711224471</v>
      </c>
      <c r="S117" s="99">
        <f t="shared" si="42"/>
        <v>1.6513381770592235</v>
      </c>
      <c r="T117" s="99">
        <f t="shared" si="42"/>
        <v>1.6448040590254103</v>
      </c>
      <c r="U117" s="99">
        <f t="shared" si="42"/>
        <v>1.5961467478473992</v>
      </c>
      <c r="V117" s="99">
        <f t="shared" si="42"/>
        <v>1.4433700445343451</v>
      </c>
      <c r="W117" s="99">
        <f t="shared" si="42"/>
        <v>1.525007672393851</v>
      </c>
      <c r="X117" s="99">
        <f t="shared" si="42"/>
        <v>1.7152862541485652</v>
      </c>
      <c r="Y117" s="99">
        <f t="shared" si="42"/>
        <v>1.6225001113846402</v>
      </c>
      <c r="Z117" s="99">
        <f t="shared" si="42"/>
        <v>1.3871081844426869</v>
      </c>
      <c r="AA117" s="99">
        <f t="shared" si="42"/>
        <v>1.5550737928464577</v>
      </c>
      <c r="AB117" s="99">
        <f t="shared" si="42"/>
        <v>1.5970069765171466</v>
      </c>
      <c r="AC117" s="99">
        <f t="shared" si="42"/>
        <v>1.6003652770207779</v>
      </c>
      <c r="AD117" s="99">
        <f t="shared" si="42"/>
        <v>1.2948842895803123</v>
      </c>
      <c r="AE117" s="99">
        <f t="shared" si="42"/>
        <v>1.2310547440394823</v>
      </c>
    </row>
    <row r="118" spans="1:31" x14ac:dyDescent="0.2">
      <c r="A118" t="s">
        <v>157</v>
      </c>
      <c r="C118" s="99">
        <f>-'NCSC GLGL Org Soils'!C73</f>
        <v>13.180768441026412</v>
      </c>
      <c r="D118" s="99">
        <f>-'NCSC GLGL Org Soils'!D73</f>
        <v>12.946603102882666</v>
      </c>
      <c r="E118" s="99">
        <f>-'NCSC GLGL Org Soils'!E73</f>
        <v>13.014158123331736</v>
      </c>
      <c r="F118" s="99">
        <f>-'NCSC GLGL Org Soils'!F73</f>
        <v>12.785918950232519</v>
      </c>
      <c r="G118" s="99">
        <f>-'NCSC GLGL Org Soils'!G73</f>
        <v>12.720456510584194</v>
      </c>
      <c r="H118" s="99">
        <f>-'NCSC GLGL Org Soils'!H73</f>
        <v>12.56545332105145</v>
      </c>
      <c r="I118" s="99">
        <f>-'NCSC GLGL Org Soils'!I73</f>
        <v>12.473011645093621</v>
      </c>
      <c r="J118" s="99">
        <f>-'NCSC GLGL Org Soils'!J73</f>
        <v>12.509474642394341</v>
      </c>
      <c r="K118" s="99">
        <f>-'NCSC GLGL Org Soils'!K73</f>
        <v>12.311401813120966</v>
      </c>
      <c r="L118" s="99">
        <f>-'NCSC GLGL Org Soils'!L73</f>
        <v>12.380108827693711</v>
      </c>
      <c r="M118" s="99">
        <f>-'NCSC GLGL Org Soils'!M73</f>
        <v>13.375497457907798</v>
      </c>
      <c r="N118" s="99">
        <f>-'NCSC GLGL Org Soils'!N73</f>
        <v>13.254138230221766</v>
      </c>
      <c r="O118" s="99">
        <f>-'NCSC GLGL Org Soils'!O73</f>
        <v>13.120822296481716</v>
      </c>
      <c r="P118" s="99">
        <f>-'NCSC GLGL Org Soils'!P73</f>
        <v>12.993528085229306</v>
      </c>
      <c r="Q118" s="99">
        <f>-'NCSC GLGL Org Soils'!Q73</f>
        <v>12.877278905832991</v>
      </c>
      <c r="R118" s="99">
        <f>-'NCSC GLGL Org Soils'!R73</f>
        <v>13.144173751851103</v>
      </c>
      <c r="S118" s="99">
        <f>-'NCSC GLGL Org Soils'!S73</f>
        <v>13.070380080127714</v>
      </c>
      <c r="T118" s="99">
        <f>-'NCSC GLGL Org Soils'!T73</f>
        <v>12.904500833317904</v>
      </c>
      <c r="U118" s="99">
        <f>-'NCSC GLGL Org Soils'!U73</f>
        <v>12.940507243674954</v>
      </c>
      <c r="V118" s="99">
        <f>-'NCSC GLGL Org Soils'!V73</f>
        <v>12.824134608084934</v>
      </c>
      <c r="W118" s="99">
        <f>-'NCSC GLGL Org Soils'!W73</f>
        <v>13.278992332626043</v>
      </c>
      <c r="X118" s="99">
        <f>-'NCSC GLGL Org Soils'!X73</f>
        <v>13.202930062631344</v>
      </c>
      <c r="Y118" s="99">
        <f>-'NCSC GLGL Org Soils'!Y73</f>
        <v>13.199618444005459</v>
      </c>
      <c r="Z118" s="99">
        <f>-'NCSC GLGL Org Soils'!Z73</f>
        <v>13.125323985735177</v>
      </c>
      <c r="AA118" s="99">
        <f>-'NCSC GLGL Org Soils'!AA73</f>
        <v>13.095068022320286</v>
      </c>
      <c r="AB118" s="99">
        <f>-'NCSC GLGL Org Soils'!AB73</f>
        <v>12.984590392475214</v>
      </c>
      <c r="AC118" s="99">
        <f>-'NCSC GLGL Org Soils'!AC73</f>
        <v>13.145332632543953</v>
      </c>
      <c r="AD118" s="99">
        <f>-'NCSC GLGL Org Soils'!AD73</f>
        <v>13.387522512034321</v>
      </c>
      <c r="AE118" s="99">
        <f>-'NCSC GLGL Org Soils'!AE73</f>
        <v>13.646427391129897</v>
      </c>
    </row>
    <row r="119" spans="1:31" x14ac:dyDescent="0.2">
      <c r="A119" t="s">
        <v>158</v>
      </c>
      <c r="C119" s="99">
        <f>-'NCSC CLCL Org Soils'!C72</f>
        <v>6.4102214539000002</v>
      </c>
      <c r="D119" s="99">
        <f>-'NCSC CLCL Org Soils'!D72</f>
        <v>6.3120160253333326</v>
      </c>
      <c r="E119" s="99">
        <f>-'NCSC CLCL Org Soils'!E72</f>
        <v>6.2144644954333321</v>
      </c>
      <c r="F119" s="99">
        <f>-'NCSC CLCL Org Soils'!F72</f>
        <v>6.1175664351999997</v>
      </c>
      <c r="G119" s="99">
        <f>-'NCSC CLCL Org Soils'!G72</f>
        <v>6.0213214160000001</v>
      </c>
      <c r="H119" s="99">
        <f>-'NCSC CLCL Org Soils'!H72</f>
        <v>5.9257300274333327</v>
      </c>
      <c r="I119" s="99">
        <f>-'NCSC CLCL Org Soils'!I72</f>
        <v>5.8307931242000004</v>
      </c>
      <c r="J119" s="99">
        <f>-'NCSC CLCL Org Soils'!J72</f>
        <v>5.7365090783000001</v>
      </c>
      <c r="K119" s="99">
        <f>-'NCSC CLCL Org Soils'!K72</f>
        <v>5.6428788063999997</v>
      </c>
      <c r="L119" s="99">
        <f>-'NCSC CLCL Org Soils'!L72</f>
        <v>5.5499025215333333</v>
      </c>
      <c r="M119" s="99">
        <f>-'NCSC CLCL Org Soils'!M72</f>
        <v>5.4575796326333332</v>
      </c>
      <c r="N119" s="99">
        <f>-'NCSC CLCL Org Soils'!N72</f>
        <v>5.3659097880666664</v>
      </c>
      <c r="O119" s="99">
        <f>-'NCSC CLCL Org Soils'!O72</f>
        <v>5.2748942271666666</v>
      </c>
      <c r="P119" s="99">
        <f>-'NCSC CLCL Org Soils'!P72</f>
        <v>5.1845320849666665</v>
      </c>
      <c r="Q119" s="99">
        <f>-'NCSC CLCL Org Soils'!Q72</f>
        <v>5.1037922620666665</v>
      </c>
      <c r="R119" s="99">
        <f>-'NCSC CLCL Org Soils'!R72</f>
        <v>5.0167772031666651</v>
      </c>
      <c r="S119" s="99">
        <f>-'NCSC CLCL Org Soils'!S72</f>
        <v>4.9308587159333319</v>
      </c>
      <c r="T119" s="99">
        <f>-'NCSC CLCL Org Soils'!T72</f>
        <v>4.8460239747333329</v>
      </c>
      <c r="U119" s="99">
        <f>-'NCSC CLCL Org Soils'!U72</f>
        <v>4.7622604424999988</v>
      </c>
      <c r="V119" s="99">
        <f>-'NCSC CLCL Org Soils'!V72</f>
        <v>4.6813109302666662</v>
      </c>
      <c r="W119" s="99">
        <f>-'NCSC CLCL Org Soils'!W72</f>
        <v>4.6115284897000004</v>
      </c>
      <c r="X119" s="99">
        <f>-'NCSC CLCL Org Soils'!X72</f>
        <v>4.5140169433333339</v>
      </c>
      <c r="Y119" s="99">
        <f>-'NCSC CLCL Org Soils'!Y72</f>
        <v>4.3876111083566665</v>
      </c>
      <c r="Z119" s="99">
        <f>-'NCSC CLCL Org Soils'!Z72</f>
        <v>4.3706707487299994</v>
      </c>
      <c r="AA119" s="99">
        <f>-'NCSC CLCL Org Soils'!AA72</f>
        <v>4.3186159534466668</v>
      </c>
      <c r="AB119" s="99">
        <f>-'NCSC CLCL Org Soils'!AB72</f>
        <v>4.3452475670999995</v>
      </c>
      <c r="AC119" s="99">
        <f>-'NCSC CLCL Org Soils'!AC72</f>
        <v>4.257907840083333</v>
      </c>
      <c r="AD119" s="99">
        <f>-'NCSC CLCL Org Soils'!AD72</f>
        <v>4.1498333669833327</v>
      </c>
      <c r="AE119" s="99">
        <f>-'NCSC CLCL Org Soils'!AE72</f>
        <v>4.0621700688799995</v>
      </c>
    </row>
    <row r="120" spans="1:31" x14ac:dyDescent="0.2">
      <c r="A120" t="s">
        <v>159</v>
      </c>
      <c r="C120" s="99">
        <f>-'NCSC FLFL Org Soils'!C73</f>
        <v>0.85759711083391144</v>
      </c>
      <c r="D120" s="99">
        <f>-'NCSC FLFL Org Soils'!D73</f>
        <v>0.88520635550274462</v>
      </c>
      <c r="E120" s="99">
        <f>-'NCSC FLFL Org Soils'!E73</f>
        <v>0.91199293519891844</v>
      </c>
      <c r="F120" s="99">
        <f>-'NCSC FLFL Org Soils'!F73</f>
        <v>0.93308841742116078</v>
      </c>
      <c r="G120" s="99">
        <f>-'NCSC FLFL Org Soils'!G73</f>
        <v>0.96109643437934145</v>
      </c>
      <c r="H120" s="99">
        <f>-'NCSC FLFL Org Soils'!H73</f>
        <v>1.0045179990770123</v>
      </c>
      <c r="I120" s="99">
        <f>-'NCSC FLFL Org Soils'!I73</f>
        <v>1.0358225088535935</v>
      </c>
      <c r="J120" s="99">
        <f>-'NCSC FLFL Org Soils'!J73</f>
        <v>1.0477402622559882</v>
      </c>
      <c r="K120" s="99">
        <f>-'NCSC FLFL Org Soils'!K73</f>
        <v>1.0633039763434422</v>
      </c>
      <c r="L120" s="99">
        <f>-'NCSC FLFL Org Soils'!L73</f>
        <v>1.0760832948610837</v>
      </c>
      <c r="M120" s="99">
        <f>-'NCSC FLFL Org Soils'!M73</f>
        <v>1.092025861667048</v>
      </c>
      <c r="N120" s="99">
        <f>-'NCSC FLFL Org Soils'!N73</f>
        <v>1.1138427538392246</v>
      </c>
      <c r="O120" s="99">
        <f>-'NCSC FLFL Org Soils'!O73</f>
        <v>1.1301901085787054</v>
      </c>
      <c r="P120" s="99">
        <f>-'NCSC FLFL Org Soils'!P73</f>
        <v>1.1395935622878202</v>
      </c>
      <c r="Q120" s="99">
        <f>-'NCSC FLFL Org Soils'!Q73</f>
        <v>1.151003874300613</v>
      </c>
      <c r="R120" s="99">
        <f>-'NCSC FLFL Org Soils'!R73</f>
        <v>1.1592105533524588</v>
      </c>
      <c r="S120" s="99">
        <f>-'NCSC FLFL Org Soils'!S73</f>
        <v>1.1590364338457289</v>
      </c>
      <c r="T120" s="99">
        <f>-'NCSC FLFL Org Soils'!T73</f>
        <v>1.158376355167815</v>
      </c>
      <c r="U120" s="99">
        <f>-'NCSC FLFL Org Soils'!U73</f>
        <v>1.1536574297817432</v>
      </c>
      <c r="V120" s="99">
        <f>-'NCSC FLFL Org Soils'!V73</f>
        <v>1.1574839380872461</v>
      </c>
      <c r="W120" s="99">
        <f>-'NCSC FLFL Org Soils'!W73</f>
        <v>1.1607114500701601</v>
      </c>
      <c r="X120" s="99">
        <f>-'NCSC FLFL Org Soils'!X73</f>
        <v>1.1650021620619073</v>
      </c>
      <c r="Y120" s="99">
        <f>-'NCSC FLFL Org Soils'!Y73</f>
        <v>1.1665853957222623</v>
      </c>
      <c r="Z120" s="99">
        <f>-'NCSC FLFL Org Soils'!Z73</f>
        <v>1.1625695062429369</v>
      </c>
      <c r="AA120" s="99">
        <f>-'NCSC FLFL Org Soils'!AA73</f>
        <v>1.1617272906221101</v>
      </c>
      <c r="AB120" s="99">
        <f>-'NCSC FLFL Org Soils'!AB73</f>
        <v>1.1562915946837855</v>
      </c>
      <c r="AC120" s="99">
        <f>-'NCSC FLFL Org Soils'!AC73</f>
        <v>1.1626747335886227</v>
      </c>
      <c r="AD120" s="99">
        <f>-'NCSC FLFL Org Soils'!AD73</f>
        <v>1.1740823634825603</v>
      </c>
      <c r="AE120" s="99">
        <f>-'NCSC FLFL Org Soils'!AE73</f>
        <v>1.1820193516427311</v>
      </c>
    </row>
    <row r="121" spans="1:31" ht="12" thickBot="1" x14ac:dyDescent="0.25">
      <c r="A121" t="s">
        <v>207</v>
      </c>
      <c r="C121" s="99">
        <f>SUMIFS(CRF4II!C:C,CRF4II!$AI:$AI,"="&amp;RIGHT($A122,LEN($A122)-6))/1000</f>
        <v>0</v>
      </c>
      <c r="D121" s="99">
        <f>SUMIFS(CRF4II!D:D,CRF4II!$AI:$AI,"="&amp;RIGHT($A122,LEN($A122)-6))/1000</f>
        <v>0</v>
      </c>
      <c r="E121" s="99">
        <f>SUMIFS(CRF4II!E:E,CRF4II!$AI:$AI,"="&amp;RIGHT($A122,LEN($A122)-6))/1000</f>
        <v>0</v>
      </c>
      <c r="F121" s="99">
        <f>SUMIFS(CRF4II!F:F,CRF4II!$AI:$AI,"="&amp;RIGHT($A122,LEN($A122)-6))/1000</f>
        <v>0</v>
      </c>
      <c r="G121" s="99">
        <f>SUMIFS(CRF4II!G:G,CRF4II!$AI:$AI,"="&amp;RIGHT($A122,LEN($A122)-6))/1000</f>
        <v>0</v>
      </c>
      <c r="H121" s="99">
        <f>SUMIFS(CRF4II!H:H,CRF4II!$AI:$AI,"="&amp;RIGHT($A122,LEN($A122)-6))/1000</f>
        <v>0</v>
      </c>
      <c r="I121" s="99">
        <f>SUMIFS(CRF4II!I:I,CRF4II!$AI:$AI,"="&amp;RIGHT($A122,LEN($A122)-6))/1000</f>
        <v>0</v>
      </c>
      <c r="J121" s="99">
        <f>SUMIFS(CRF4II!J:J,CRF4II!$AI:$AI,"="&amp;RIGHT($A122,LEN($A122)-6))/1000</f>
        <v>0</v>
      </c>
      <c r="K121" s="99">
        <f>SUMIFS(CRF4II!K:K,CRF4II!$AI:$AI,"="&amp;RIGHT($A122,LEN($A122)-6))/1000</f>
        <v>0</v>
      </c>
      <c r="L121" s="99">
        <f>SUMIFS(CRF4II!L:L,CRF4II!$AI:$AI,"="&amp;RIGHT($A122,LEN($A122)-6))/1000</f>
        <v>0</v>
      </c>
      <c r="M121" s="99">
        <f>SUMIFS(CRF4II!M:M,CRF4II!$AI:$AI,"="&amp;RIGHT($A122,LEN($A122)-6))/1000</f>
        <v>0</v>
      </c>
      <c r="N121" s="99">
        <f>SUMIFS(CRF4II!N:N,CRF4II!$AI:$AI,"="&amp;RIGHT($A122,LEN($A122)-6))/1000</f>
        <v>0</v>
      </c>
      <c r="O121" s="99">
        <f>SUMIFS(CRF4II!O:O,CRF4II!$AI:$AI,"="&amp;RIGHT($A122,LEN($A122)-6))/1000</f>
        <v>0</v>
      </c>
      <c r="P121" s="99">
        <f>SUMIFS(CRF4II!P:P,CRF4II!$AI:$AI,"="&amp;RIGHT($A122,LEN($A122)-6))/1000</f>
        <v>0</v>
      </c>
      <c r="Q121" s="99">
        <f>SUMIFS(CRF4II!Q:Q,CRF4II!$AI:$AI,"="&amp;RIGHT($A122,LEN($A122)-6))/1000</f>
        <v>0</v>
      </c>
      <c r="R121" s="99">
        <f>SUMIFS(CRF4II!R:R,CRF4II!$AI:$AI,"="&amp;RIGHT($A122,LEN($A122)-6))/1000</f>
        <v>0</v>
      </c>
      <c r="S121" s="99">
        <f>SUMIFS(CRF4II!S:S,CRF4II!$AI:$AI,"="&amp;RIGHT($A122,LEN($A122)-6))/1000</f>
        <v>0</v>
      </c>
      <c r="T121" s="99">
        <f>SUMIFS(CRF4II!T:T,CRF4II!$AI:$AI,"="&amp;RIGHT($A122,LEN($A122)-6))/1000</f>
        <v>0</v>
      </c>
      <c r="U121" s="99">
        <f>SUMIFS(CRF4II!U:U,CRF4II!$AI:$AI,"="&amp;RIGHT($A122,LEN($A122)-6))/1000</f>
        <v>0</v>
      </c>
      <c r="V121" s="99">
        <f>SUMIFS(CRF4II!V:V,CRF4II!$AI:$AI,"="&amp;RIGHT($A122,LEN($A122)-6))/1000</f>
        <v>0</v>
      </c>
      <c r="W121" s="99">
        <f>SUMIFS(CRF4II!W:W,CRF4II!$AI:$AI,"="&amp;RIGHT($A122,LEN($A122)-6))/1000</f>
        <v>0</v>
      </c>
      <c r="X121" s="99">
        <f>SUMIFS(CRF4II!X:X,CRF4II!$AI:$AI,"="&amp;RIGHT($A122,LEN($A122)-6))/1000</f>
        <v>0</v>
      </c>
      <c r="Y121" s="99">
        <f>SUMIFS(CRF4II!Y:Y,CRF4II!$AI:$AI,"="&amp;RIGHT($A122,LEN($A122)-6))/1000</f>
        <v>0</v>
      </c>
      <c r="Z121" s="99">
        <f>SUMIFS(CRF4II!Z:Z,CRF4II!$AI:$AI,"="&amp;RIGHT($A122,LEN($A122)-6))/1000</f>
        <v>0</v>
      </c>
      <c r="AA121" s="99">
        <f>SUMIFS(CRF4II!AA:AA,CRF4II!$AI:$AI,"="&amp;RIGHT($A122,LEN($A122)-6))/1000</f>
        <v>0</v>
      </c>
      <c r="AB121" s="99">
        <f>SUMIFS(CRF4II!AB:AB,CRF4II!$AI:$AI,"="&amp;RIGHT($A122,LEN($A122)-6))/1000</f>
        <v>0</v>
      </c>
      <c r="AC121" s="99">
        <f>SUMIFS(CRF4II!AC:AC,CRF4II!$AI:$AI,"="&amp;RIGHT($A122,LEN($A122)-6))/1000</f>
        <v>0</v>
      </c>
      <c r="AD121" s="99">
        <f>SUMIFS(CRF4II!AD:AD,CRF4II!$AI:$AI,"="&amp;RIGHT($A122,LEN($A122)-6))/1000</f>
        <v>0</v>
      </c>
      <c r="AE121" s="99">
        <f>SUMIFS(CRF4II!AE:AE,CRF4II!$AI:$AI,"="&amp;RIGHT($A122,LEN($A122)-6))/1000</f>
        <v>0</v>
      </c>
    </row>
    <row r="122" spans="1:31" s="72" customFormat="1" ht="12" thickBot="1" x14ac:dyDescent="0.25">
      <c r="A122" s="75" t="s">
        <v>123</v>
      </c>
      <c r="B122" s="73"/>
      <c r="C122" s="74">
        <f t="shared" ref="C122:AE122" si="43">SUM(C117:C121)</f>
        <v>21.703672700923239</v>
      </c>
      <c r="D122" s="74">
        <f t="shared" si="43"/>
        <v>21.384738926648325</v>
      </c>
      <c r="E122" s="74">
        <f t="shared" si="43"/>
        <v>21.3777404514369</v>
      </c>
      <c r="F122" s="74">
        <f t="shared" si="43"/>
        <v>21.379443536471943</v>
      </c>
      <c r="G122" s="74">
        <f t="shared" si="43"/>
        <v>21.042410893874283</v>
      </c>
      <c r="H122" s="74">
        <f t="shared" si="43"/>
        <v>21.007498486850761</v>
      </c>
      <c r="I122" s="74">
        <f t="shared" si="43"/>
        <v>20.663106800862018</v>
      </c>
      <c r="J122" s="74">
        <f t="shared" si="43"/>
        <v>20.647732150757822</v>
      </c>
      <c r="K122" s="74">
        <f t="shared" si="43"/>
        <v>20.280158102407785</v>
      </c>
      <c r="L122" s="74">
        <f t="shared" si="43"/>
        <v>20.295405230498886</v>
      </c>
      <c r="M122" s="74">
        <f t="shared" si="43"/>
        <v>20.897030432416845</v>
      </c>
      <c r="N122" s="74">
        <f t="shared" si="43"/>
        <v>20.982943911011287</v>
      </c>
      <c r="O122" s="74">
        <f t="shared" si="43"/>
        <v>21.075696737497346</v>
      </c>
      <c r="P122" s="74">
        <f t="shared" si="43"/>
        <v>20.795802155535934</v>
      </c>
      <c r="Q122" s="74">
        <f t="shared" si="43"/>
        <v>20.862490536521356</v>
      </c>
      <c r="R122" s="74">
        <f t="shared" si="43"/>
        <v>21.151434779492675</v>
      </c>
      <c r="S122" s="74">
        <f t="shared" si="43"/>
        <v>20.811613406965996</v>
      </c>
      <c r="T122" s="74">
        <f t="shared" si="43"/>
        <v>20.553705222244464</v>
      </c>
      <c r="U122" s="74">
        <f t="shared" si="43"/>
        <v>20.452571863804092</v>
      </c>
      <c r="V122" s="74">
        <f t="shared" si="43"/>
        <v>20.106299520973192</v>
      </c>
      <c r="W122" s="74">
        <f t="shared" si="43"/>
        <v>20.576239944790053</v>
      </c>
      <c r="X122" s="74">
        <f t="shared" si="43"/>
        <v>20.597235422175149</v>
      </c>
      <c r="Y122" s="74">
        <f t="shared" si="43"/>
        <v>20.376315059469029</v>
      </c>
      <c r="Z122" s="74">
        <f t="shared" si="43"/>
        <v>20.045672425150798</v>
      </c>
      <c r="AA122" s="74">
        <f t="shared" si="43"/>
        <v>20.130485059235518</v>
      </c>
      <c r="AB122" s="74">
        <f t="shared" si="43"/>
        <v>20.083136530776144</v>
      </c>
      <c r="AC122" s="74">
        <f t="shared" si="43"/>
        <v>20.166280483236687</v>
      </c>
      <c r="AD122" s="74">
        <f t="shared" si="43"/>
        <v>20.006322532080528</v>
      </c>
      <c r="AE122" s="74">
        <f t="shared" si="43"/>
        <v>20.12167155569211</v>
      </c>
    </row>
    <row r="124" spans="1:31" x14ac:dyDescent="0.2">
      <c r="A124" t="s">
        <v>160</v>
      </c>
      <c r="C124" s="3">
        <f>-C79</f>
        <v>3.3775090139999997</v>
      </c>
      <c r="D124" s="3">
        <f t="shared" ref="D124:AE124" si="44">-D79</f>
        <v>3.5064784773333333</v>
      </c>
      <c r="E124" s="3">
        <f t="shared" si="44"/>
        <v>4.1013776185555555</v>
      </c>
      <c r="F124" s="3">
        <f t="shared" si="44"/>
        <v>2.9813472052222219</v>
      </c>
      <c r="G124" s="3">
        <f t="shared" si="44"/>
        <v>4.2794050444444434</v>
      </c>
      <c r="H124" s="3">
        <f t="shared" si="44"/>
        <v>3.6306981907777773</v>
      </c>
      <c r="I124" s="3">
        <f t="shared" si="44"/>
        <v>3.8193544583333336</v>
      </c>
      <c r="J124" s="3">
        <f t="shared" si="44"/>
        <v>3.8972205885555558</v>
      </c>
      <c r="K124" s="3">
        <f t="shared" si="44"/>
        <v>2.8300678022222221</v>
      </c>
      <c r="L124" s="3">
        <f t="shared" si="44"/>
        <v>4.1166793649843934</v>
      </c>
      <c r="M124" s="3">
        <f t="shared" si="44"/>
        <v>3.5739947234444442</v>
      </c>
      <c r="N124" s="3">
        <f t="shared" si="44"/>
        <v>3.8837140087777775</v>
      </c>
      <c r="O124" s="3">
        <f t="shared" si="44"/>
        <v>4.9554666357777775</v>
      </c>
      <c r="P124" s="3">
        <f t="shared" si="44"/>
        <v>4.1503579356732825</v>
      </c>
      <c r="Q124" s="3">
        <f t="shared" si="44"/>
        <v>3.8395736568798973</v>
      </c>
      <c r="R124" s="3">
        <f t="shared" si="44"/>
        <v>4.5736050203555552</v>
      </c>
      <c r="S124" s="3">
        <f t="shared" si="44"/>
        <v>4.8784555257777766</v>
      </c>
      <c r="T124" s="3">
        <f t="shared" si="44"/>
        <v>3.9582235818888885</v>
      </c>
      <c r="U124" s="3">
        <f t="shared" si="44"/>
        <v>3.9580575026666671</v>
      </c>
      <c r="V124" s="3">
        <f t="shared" si="44"/>
        <v>4.2682634692298951</v>
      </c>
      <c r="W124" s="3">
        <f t="shared" si="44"/>
        <v>3.9440840401111106</v>
      </c>
      <c r="X124" s="3">
        <f t="shared" si="44"/>
        <v>4.0551357855555556</v>
      </c>
      <c r="Y124" s="3">
        <f t="shared" si="44"/>
        <v>3.8463806223333337</v>
      </c>
      <c r="Z124" s="3">
        <f t="shared" si="44"/>
        <v>4.4863897918888886</v>
      </c>
      <c r="AA124" s="3">
        <f t="shared" si="44"/>
        <v>4.5851324212222222</v>
      </c>
      <c r="AB124" s="3">
        <f t="shared" si="44"/>
        <v>4.490561022664445</v>
      </c>
      <c r="AC124" s="3">
        <f t="shared" si="44"/>
        <v>4.1084962018466671</v>
      </c>
      <c r="AD124" s="3">
        <f t="shared" si="44"/>
        <v>4.1580182729042896</v>
      </c>
      <c r="AE124" s="3">
        <f t="shared" si="44"/>
        <v>4.4866501756144439</v>
      </c>
    </row>
    <row r="125" spans="1:31" x14ac:dyDescent="0.2">
      <c r="A125" t="s">
        <v>166</v>
      </c>
      <c r="C125" s="3">
        <f>-'NCSC GLGL Org Soils'!C80</f>
        <v>2.7680825654742294</v>
      </c>
      <c r="D125" s="3">
        <f>-'NCSC GLGL Org Soils'!D80</f>
        <v>2.7473699855050935</v>
      </c>
      <c r="E125" s="3">
        <f>-'NCSC GLGL Org Soils'!E80</f>
        <v>2.7110932686601612</v>
      </c>
      <c r="F125" s="3">
        <f>-'NCSC GLGL Org Soils'!F80</f>
        <v>2.6842045287611667</v>
      </c>
      <c r="G125" s="3">
        <f>-'NCSC GLGL Org Soils'!G80</f>
        <v>2.6578512079863761</v>
      </c>
      <c r="H125" s="3">
        <f>-'NCSC GLGL Org Soils'!H80</f>
        <v>2.6391839787933256</v>
      </c>
      <c r="I125" s="3">
        <f>-'NCSC GLGL Org Soils'!I80</f>
        <v>2.6207753019889646</v>
      </c>
      <c r="J125" s="3">
        <f>-'NCSC GLGL Org Soils'!J80</f>
        <v>2.6021390841833094</v>
      </c>
      <c r="K125" s="3">
        <f>-'NCSC GLGL Org Soils'!K80</f>
        <v>2.6077871962225867</v>
      </c>
      <c r="L125" s="3">
        <f>-'NCSC GLGL Org Soils'!L80</f>
        <v>2.5970149491917232</v>
      </c>
      <c r="M125" s="3">
        <f>-'NCSC GLGL Org Soils'!M80</f>
        <v>2.5845075331042082</v>
      </c>
      <c r="N125" s="3">
        <f>-'NCSC GLGL Org Soils'!N80</f>
        <v>2.6209861787361275</v>
      </c>
      <c r="O125" s="3">
        <f>-'NCSC GLGL Org Soils'!O80</f>
        <v>2.664004931524409</v>
      </c>
      <c r="P125" s="3">
        <f>-'NCSC GLGL Org Soils'!P80</f>
        <v>2.659021260906627</v>
      </c>
      <c r="Q125" s="3">
        <f>-'NCSC GLGL Org Soils'!Q80</f>
        <v>2.7040473228499762</v>
      </c>
      <c r="R125" s="3">
        <f>-'NCSC GLGL Org Soils'!R80</f>
        <v>2.7567725485166426</v>
      </c>
      <c r="S125" s="3">
        <f>-'NCSC GLGL Org Soils'!S80</f>
        <v>2.8037992004091654</v>
      </c>
      <c r="T125" s="3">
        <f>-'NCSC GLGL Org Soils'!T80</f>
        <v>2.848005311689084</v>
      </c>
      <c r="U125" s="3">
        <f>-'NCSC GLGL Org Soils'!U80</f>
        <v>2.8819830703904974</v>
      </c>
      <c r="V125" s="3">
        <f>-'NCSC GLGL Org Soils'!V80</f>
        <v>2.9083874224400295</v>
      </c>
      <c r="W125" s="3">
        <f>-'NCSC GLGL Org Soils'!W80</f>
        <v>2.8788767834895617</v>
      </c>
      <c r="X125" s="3">
        <f>-'NCSC GLGL Org Soils'!X80</f>
        <v>2.843182623894978</v>
      </c>
      <c r="Y125" s="3">
        <f>-'NCSC GLGL Org Soils'!Y80</f>
        <v>2.7567056918287194</v>
      </c>
      <c r="Z125" s="3">
        <f>-'NCSC GLGL Org Soils'!Z80</f>
        <v>2.7365667551993886</v>
      </c>
      <c r="AA125" s="3">
        <f>-'NCSC GLGL Org Soils'!AA80</f>
        <v>2.6915163054317164</v>
      </c>
      <c r="AB125" s="3">
        <f>-'NCSC GLGL Org Soils'!AB80</f>
        <v>2.6351067348390744</v>
      </c>
      <c r="AC125" s="3">
        <f>-'NCSC GLGL Org Soils'!AC80</f>
        <v>2.6088918327888955</v>
      </c>
      <c r="AD125" s="3">
        <f>-'NCSC GLGL Org Soils'!AD80</f>
        <v>2.591658642666633</v>
      </c>
      <c r="AE125" s="3">
        <f>-'NCSC GLGL Org Soils'!AE80</f>
        <v>2.5778846998591414</v>
      </c>
    </row>
    <row r="126" spans="1:31" x14ac:dyDescent="0.2">
      <c r="A126" t="s">
        <v>167</v>
      </c>
      <c r="C126" s="3">
        <f>-'NCSC CLCL Org Soils'!C79</f>
        <v>12.585211426333332</v>
      </c>
      <c r="D126" s="3">
        <f>-'NCSC CLCL Org Soils'!D79</f>
        <v>12.516885733000001</v>
      </c>
      <c r="E126" s="3">
        <f>-'NCSC CLCL Org Soils'!E79</f>
        <v>12.439141329999998</v>
      </c>
      <c r="F126" s="3">
        <f>-'NCSC CLCL Org Soils'!F79</f>
        <v>12.345306167333332</v>
      </c>
      <c r="G126" s="3">
        <f>-'NCSC CLCL Org Soils'!G79</f>
        <v>12.262813192666666</v>
      </c>
      <c r="H126" s="3">
        <f>-'NCSC CLCL Org Soils'!H79</f>
        <v>12.180463489333333</v>
      </c>
      <c r="I126" s="3">
        <f>-'NCSC CLCL Org Soils'!I79</f>
        <v>12.149402671999999</v>
      </c>
      <c r="J126" s="3">
        <f>-'NCSC CLCL Org Soils'!J79</f>
        <v>12.079807970999997</v>
      </c>
      <c r="K126" s="3">
        <f>-'NCSC CLCL Org Soils'!K79</f>
        <v>12.003363602999999</v>
      </c>
      <c r="L126" s="3">
        <f>-'NCSC CLCL Org Soils'!L79</f>
        <v>11.894395512999999</v>
      </c>
      <c r="M126" s="3">
        <f>-'NCSC CLCL Org Soils'!M79</f>
        <v>11.842026496666668</v>
      </c>
      <c r="N126" s="3">
        <f>-'NCSC CLCL Org Soils'!N79</f>
        <v>11.703090277999999</v>
      </c>
      <c r="O126" s="3">
        <f>-'NCSC CLCL Org Soils'!O79</f>
        <v>11.586878585333334</v>
      </c>
      <c r="P126" s="3">
        <f>-'NCSC CLCL Org Soils'!P79</f>
        <v>11.467527764</v>
      </c>
      <c r="Q126" s="3">
        <f>-'NCSC CLCL Org Soils'!Q79</f>
        <v>11.364440977999999</v>
      </c>
      <c r="R126" s="3">
        <f>-'NCSC CLCL Org Soils'!R79</f>
        <v>11.197148258999999</v>
      </c>
      <c r="S126" s="3">
        <f>-'NCSC CLCL Org Soils'!S79</f>
        <v>11.156328417666666</v>
      </c>
      <c r="T126" s="3">
        <f>-'NCSC CLCL Org Soils'!T79</f>
        <v>11.020776884333333</v>
      </c>
      <c r="U126" s="3">
        <f>-'NCSC CLCL Org Soils'!U79</f>
        <v>10.943092005999999</v>
      </c>
      <c r="V126" s="3">
        <f>-'NCSC CLCL Org Soils'!V79</f>
        <v>10.784563929333334</v>
      </c>
      <c r="W126" s="3">
        <f>-'NCSC CLCL Org Soils'!W79</f>
        <v>10.658879487666667</v>
      </c>
      <c r="X126" s="3">
        <f>-'NCSC CLCL Org Soils'!X79</f>
        <v>10.600034320333332</v>
      </c>
      <c r="Y126" s="3">
        <f>-'NCSC CLCL Org Soils'!Y79</f>
        <v>10.521164675999998</v>
      </c>
      <c r="Z126" s="3">
        <f>-'NCSC CLCL Org Soils'!Z79</f>
        <v>10.459026427666664</v>
      </c>
      <c r="AA126" s="3">
        <f>-'NCSC CLCL Org Soils'!AA79</f>
        <v>10.42846432833333</v>
      </c>
      <c r="AB126" s="3">
        <f>-'NCSC CLCL Org Soils'!AB79</f>
        <v>10.400824617333335</v>
      </c>
      <c r="AC126" s="3">
        <f>-'NCSC CLCL Org Soils'!AC79</f>
        <v>10.369494010333334</v>
      </c>
      <c r="AD126" s="3">
        <f>-'NCSC CLCL Org Soils'!AD79</f>
        <v>10.373333145999998</v>
      </c>
      <c r="AE126" s="3">
        <f>-'NCSC CLCL Org Soils'!AE79</f>
        <v>10.382420697000001</v>
      </c>
    </row>
    <row r="127" spans="1:31" x14ac:dyDescent="0.2">
      <c r="A127" t="s">
        <v>168</v>
      </c>
      <c r="C127" s="3">
        <f>-'NCSC FLFL Org Soils'!C80</f>
        <v>20.087807905435415</v>
      </c>
      <c r="D127" s="3">
        <f>-'NCSC FLFL Org Soils'!D80</f>
        <v>20.265845915872813</v>
      </c>
      <c r="E127" s="3">
        <f>-'NCSC FLFL Org Soils'!E80</f>
        <v>19.652687580434272</v>
      </c>
      <c r="F127" s="3">
        <f>-'NCSC FLFL Org Soils'!F80</f>
        <v>19.197324469272981</v>
      </c>
      <c r="G127" s="3">
        <f>-'NCSC FLFL Org Soils'!G80</f>
        <v>18.572163552171681</v>
      </c>
      <c r="H127" s="3">
        <f>-'NCSC FLFL Org Soils'!H80</f>
        <v>18.160683631766371</v>
      </c>
      <c r="I127" s="3">
        <f>-'NCSC FLFL Org Soils'!I80</f>
        <v>18.059744344395014</v>
      </c>
      <c r="J127" s="3">
        <f>-'NCSC FLFL Org Soils'!J80</f>
        <v>17.441207718121714</v>
      </c>
      <c r="K127" s="3">
        <f>-'NCSC FLFL Org Soils'!K80</f>
        <v>16.881148003333195</v>
      </c>
      <c r="L127" s="3">
        <f>-'NCSC FLFL Org Soils'!L80</f>
        <v>16.622603082426558</v>
      </c>
      <c r="M127" s="3">
        <f>-'NCSC FLFL Org Soils'!M80</f>
        <v>16.432177094667939</v>
      </c>
      <c r="N127" s="3">
        <f>-'NCSC FLFL Org Soils'!N80</f>
        <v>16.300352959422689</v>
      </c>
      <c r="O127" s="3">
        <f>-'NCSC FLFL Org Soils'!O80</f>
        <v>16.056355361630569</v>
      </c>
      <c r="P127" s="3">
        <f>-'NCSC FLFL Org Soils'!P80</f>
        <v>15.971007043782455</v>
      </c>
      <c r="Q127" s="3">
        <f>-'NCSC FLFL Org Soils'!Q80</f>
        <v>15.858576850445742</v>
      </c>
      <c r="R127" s="3">
        <f>-'NCSC FLFL Org Soils'!R80</f>
        <v>15.836250846307067</v>
      </c>
      <c r="S127" s="3">
        <f>-'NCSC FLFL Org Soils'!S80</f>
        <v>15.873122257096425</v>
      </c>
      <c r="T127" s="3">
        <f>-'NCSC FLFL Org Soils'!T80</f>
        <v>15.399468199933841</v>
      </c>
      <c r="U127" s="3">
        <f>-'NCSC FLFL Org Soils'!U80</f>
        <v>14.772938583757806</v>
      </c>
      <c r="V127" s="3">
        <f>-'NCSC FLFL Org Soils'!V80</f>
        <v>14.856656148749753</v>
      </c>
      <c r="W127" s="3">
        <f>-'NCSC FLFL Org Soils'!W80</f>
        <v>14.048893261343153</v>
      </c>
      <c r="X127" s="3">
        <f>-'NCSC FLFL Org Soils'!X80</f>
        <v>13.48522696220977</v>
      </c>
      <c r="Y127" s="3">
        <f>-'NCSC FLFL Org Soils'!Y80</f>
        <v>13.05667767361094</v>
      </c>
      <c r="Z127" s="3">
        <f>-'NCSC FLFL Org Soils'!Z80</f>
        <v>12.469033804884688</v>
      </c>
      <c r="AA127" s="3">
        <f>-'NCSC FLFL Org Soils'!AA80</f>
        <v>12.268298574503048</v>
      </c>
      <c r="AB127" s="3">
        <f>-'NCSC FLFL Org Soils'!AB80</f>
        <v>11.969275748273295</v>
      </c>
      <c r="AC127" s="3">
        <f>-'NCSC FLFL Org Soils'!AC80</f>
        <v>11.596757630328806</v>
      </c>
      <c r="AD127" s="3">
        <f>-'NCSC FLFL Org Soils'!AD80</f>
        <v>11.388257470866453</v>
      </c>
      <c r="AE127" s="3">
        <f>-'NCSC FLFL Org Soils'!AE80</f>
        <v>10.867087659640152</v>
      </c>
    </row>
    <row r="128" spans="1:31" ht="12" thickBot="1" x14ac:dyDescent="0.25">
      <c r="A128" t="s">
        <v>208</v>
      </c>
      <c r="C128" s="3">
        <f>SUMIFS(CRF4II!C:C,CRF4II!$AI:$AI,"="&amp;RIGHT($A129,LEN($A129)-6))/1000</f>
        <v>2.7052916396352056</v>
      </c>
      <c r="D128" s="3">
        <f>SUMIFS(CRF4II!D:D,CRF4II!$AI:$AI,"="&amp;RIGHT($A129,LEN($A129)-6))/1000</f>
        <v>3.1201138882259793</v>
      </c>
      <c r="E128" s="3">
        <f>SUMIFS(CRF4II!E:E,CRF4II!$AI:$AI,"="&amp;RIGHT($A129,LEN($A129)-6))/1000</f>
        <v>2.0982705892628637</v>
      </c>
      <c r="F128" s="3">
        <f>SUMIFS(CRF4II!F:F,CRF4II!$AI:$AI,"="&amp;RIGHT($A129,LEN($A129)-6))/1000</f>
        <v>1.8201883620219468</v>
      </c>
      <c r="G128" s="3">
        <f>SUMIFS(CRF4II!G:G,CRF4II!$AI:$AI,"="&amp;RIGHT($A129,LEN($A129)-6))/1000</f>
        <v>1.8942080539879425</v>
      </c>
      <c r="H128" s="3">
        <f>SUMIFS(CRF4II!H:H,CRF4II!$AI:$AI,"="&amp;RIGHT($A129,LEN($A129)-6))/1000</f>
        <v>1.8664380905519953</v>
      </c>
      <c r="I128" s="3">
        <f>SUMIFS(CRF4II!I:I,CRF4II!$AI:$AI,"="&amp;RIGHT($A129,LEN($A129)-6))/1000</f>
        <v>1.8365268445019158</v>
      </c>
      <c r="J128" s="3">
        <f>SUMIFS(CRF4II!J:J,CRF4II!$AI:$AI,"="&amp;RIGHT($A129,LEN($A129)-6))/1000</f>
        <v>1.8447631961400368</v>
      </c>
      <c r="K128" s="3">
        <f>SUMIFS(CRF4II!K:K,CRF4II!$AI:$AI,"="&amp;RIGHT($A129,LEN($A129)-6))/1000</f>
        <v>1.7082922052391531</v>
      </c>
      <c r="L128" s="3">
        <f>SUMIFS(CRF4II!L:L,CRF4II!$AI:$AI,"="&amp;RIGHT($A129,LEN($A129)-6))/1000</f>
        <v>2.0424563760776624</v>
      </c>
      <c r="M128" s="3">
        <f>SUMIFS(CRF4II!M:M,CRF4II!$AI:$AI,"="&amp;RIGHT($A129,LEN($A129)-6))/1000</f>
        <v>1.7875753122196678</v>
      </c>
      <c r="N128" s="3">
        <f>SUMIFS(CRF4II!N:N,CRF4II!$AI:$AI,"="&amp;RIGHT($A129,LEN($A129)-6))/1000</f>
        <v>1.7932305240935198</v>
      </c>
      <c r="O128" s="3">
        <f>SUMIFS(CRF4II!O:O,CRF4II!$AI:$AI,"="&amp;RIGHT($A129,LEN($A129)-6))/1000</f>
        <v>2.044378687596887</v>
      </c>
      <c r="P128" s="3">
        <f>SUMIFS(CRF4II!P:P,CRF4II!$AI:$AI,"="&amp;RIGHT($A129,LEN($A129)-6))/1000</f>
        <v>1.8790745149949863</v>
      </c>
      <c r="Q128" s="3">
        <f>SUMIFS(CRF4II!Q:Q,CRF4II!$AI:$AI,"="&amp;RIGHT($A129,LEN($A129)-6))/1000</f>
        <v>1.8565456884909846</v>
      </c>
      <c r="R128" s="3">
        <f>SUMIFS(CRF4II!R:R,CRF4II!$AI:$AI,"="&amp;RIGHT($A129,LEN($A129)-6))/1000</f>
        <v>2.0296871320646583</v>
      </c>
      <c r="S128" s="3">
        <f>SUMIFS(CRF4II!S:S,CRF4II!$AI:$AI,"="&amp;RIGHT($A129,LEN($A129)-6))/1000</f>
        <v>2.2962730228210164</v>
      </c>
      <c r="T128" s="3">
        <f>SUMIFS(CRF4II!T:T,CRF4II!$AI:$AI,"="&amp;RIGHT($A129,LEN($A129)-6))/1000</f>
        <v>1.9131217870513264</v>
      </c>
      <c r="U128" s="3">
        <f>SUMIFS(CRF4II!U:U,CRF4II!$AI:$AI,"="&amp;RIGHT($A129,LEN($A129)-6))/1000</f>
        <v>2.295866454998063</v>
      </c>
      <c r="V128" s="3">
        <f>SUMIFS(CRF4II!V:V,CRF4II!$AI:$AI,"="&amp;RIGHT($A129,LEN($A129)-6))/1000</f>
        <v>2.3192469170377263</v>
      </c>
      <c r="W128" s="3">
        <f>SUMIFS(CRF4II!W:W,CRF4II!$AI:$AI,"="&amp;RIGHT($A129,LEN($A129)-6))/1000</f>
        <v>2.168329674354228</v>
      </c>
      <c r="X128" s="3">
        <f>SUMIFS(CRF4II!X:X,CRF4II!$AI:$AI,"="&amp;RIGHT($A129,LEN($A129)-6))/1000</f>
        <v>2.4262874472499778</v>
      </c>
      <c r="Y128" s="3">
        <f>SUMIFS(CRF4II!Y:Y,CRF4II!$AI:$AI,"="&amp;RIGHT($A129,LEN($A129)-6))/1000</f>
        <v>1.5627678671515008</v>
      </c>
      <c r="Z128" s="3">
        <f>SUMIFS(CRF4II!Z:Z,CRF4II!$AI:$AI,"="&amp;RIGHT($A129,LEN($A129)-6))/1000</f>
        <v>2.7146825761400963</v>
      </c>
      <c r="AA128" s="3">
        <f>SUMIFS(CRF4II!AA:AA,CRF4II!$AI:$AI,"="&amp;RIGHT($A129,LEN($A129)-6))/1000</f>
        <v>2.4403605979240575</v>
      </c>
      <c r="AB128" s="3">
        <f>SUMIFS(CRF4II!AB:AB,CRF4II!$AI:$AI,"="&amp;RIGHT($A129,LEN($A129)-6))/1000</f>
        <v>2.7929728792950415</v>
      </c>
      <c r="AC128" s="3">
        <f>SUMIFS(CRF4II!AC:AC,CRF4II!$AI:$AI,"="&amp;RIGHT($A129,LEN($A129)-6))/1000</f>
        <v>2.4307244116214171</v>
      </c>
      <c r="AD128" s="3">
        <f>SUMIFS(CRF4II!AD:AD,CRF4II!$AI:$AI,"="&amp;RIGHT($A129,LEN($A129)-6))/1000</f>
        <v>2.6436833522571366</v>
      </c>
      <c r="AE128" s="3">
        <f>SUMIFS(CRF4II!AE:AE,CRF4II!$AI:$AI,"="&amp;RIGHT($A129,LEN($A129)-6))/1000</f>
        <v>2.7570653194608936</v>
      </c>
    </row>
    <row r="129" spans="1:31" s="72" customFormat="1" ht="12" thickBot="1" x14ac:dyDescent="0.25">
      <c r="A129" s="75" t="s">
        <v>163</v>
      </c>
      <c r="B129" s="73"/>
      <c r="C129" s="74">
        <f>SUM(C124:C128)</f>
        <v>41.523902550878184</v>
      </c>
      <c r="D129" s="74">
        <f t="shared" ref="D129:AE129" si="45">SUM(D124:D128)</f>
        <v>42.156693999937225</v>
      </c>
      <c r="E129" s="74">
        <f t="shared" si="45"/>
        <v>41.002570386912851</v>
      </c>
      <c r="F129" s="74">
        <f t="shared" si="45"/>
        <v>39.028370732611641</v>
      </c>
      <c r="G129" s="74">
        <f t="shared" si="45"/>
        <v>39.66644105125711</v>
      </c>
      <c r="H129" s="74">
        <f t="shared" si="45"/>
        <v>38.477467381222802</v>
      </c>
      <c r="I129" s="74">
        <f t="shared" si="45"/>
        <v>38.485803621219233</v>
      </c>
      <c r="J129" s="74">
        <f t="shared" si="45"/>
        <v>37.865138558000609</v>
      </c>
      <c r="K129" s="74">
        <f t="shared" si="45"/>
        <v>36.030658810017158</v>
      </c>
      <c r="L129" s="74">
        <f t="shared" si="45"/>
        <v>37.273149285680333</v>
      </c>
      <c r="M129" s="74">
        <f t="shared" si="45"/>
        <v>36.220281160102921</v>
      </c>
      <c r="N129" s="74">
        <f t="shared" si="45"/>
        <v>36.301373949030108</v>
      </c>
      <c r="O129" s="74">
        <f t="shared" si="45"/>
        <v>37.307084201862978</v>
      </c>
      <c r="P129" s="74">
        <f t="shared" si="45"/>
        <v>36.126988519357354</v>
      </c>
      <c r="Q129" s="74">
        <f t="shared" si="45"/>
        <v>35.623184496666596</v>
      </c>
      <c r="R129" s="74">
        <f t="shared" si="45"/>
        <v>36.393463806243922</v>
      </c>
      <c r="S129" s="74">
        <f t="shared" si="45"/>
        <v>37.00797842377105</v>
      </c>
      <c r="T129" s="74">
        <f t="shared" si="45"/>
        <v>35.13959576489647</v>
      </c>
      <c r="U129" s="74">
        <f t="shared" si="45"/>
        <v>34.851937617813036</v>
      </c>
      <c r="V129" s="74">
        <f t="shared" si="45"/>
        <v>35.13711788679074</v>
      </c>
      <c r="W129" s="74">
        <f t="shared" si="45"/>
        <v>33.69906324696472</v>
      </c>
      <c r="X129" s="74">
        <f t="shared" si="45"/>
        <v>33.409867139243616</v>
      </c>
      <c r="Y129" s="74">
        <f t="shared" si="45"/>
        <v>31.743696530924488</v>
      </c>
      <c r="Z129" s="74">
        <f t="shared" si="45"/>
        <v>32.865699355779725</v>
      </c>
      <c r="AA129" s="74">
        <f t="shared" si="45"/>
        <v>32.41377222741437</v>
      </c>
      <c r="AB129" s="74">
        <f t="shared" si="45"/>
        <v>32.288741002405196</v>
      </c>
      <c r="AC129" s="74">
        <f t="shared" si="45"/>
        <v>31.114364086919117</v>
      </c>
      <c r="AD129" s="74">
        <f t="shared" si="45"/>
        <v>31.154950884694514</v>
      </c>
      <c r="AE129" s="74">
        <f t="shared" si="45"/>
        <v>31.071108551574628</v>
      </c>
    </row>
    <row r="131" spans="1:31" x14ac:dyDescent="0.2">
      <c r="A131" t="s">
        <v>161</v>
      </c>
      <c r="C131">
        <f>-C88</f>
        <v>3.055756000694489E-2</v>
      </c>
      <c r="D131">
        <f t="shared" ref="D131:AE131" si="46">-D88</f>
        <v>3.0127240006847099E-2</v>
      </c>
      <c r="E131">
        <f t="shared" si="46"/>
        <v>2.4795760005635409E-2</v>
      </c>
      <c r="F131">
        <f t="shared" si="46"/>
        <v>2.1091400004793506E-2</v>
      </c>
      <c r="G131">
        <f t="shared" si="46"/>
        <v>1.8354600004171492E-2</v>
      </c>
      <c r="H131">
        <f t="shared" si="46"/>
        <v>2.1348800004851991E-2</v>
      </c>
      <c r="I131">
        <f t="shared" si="46"/>
        <v>1.7657200004012982E-2</v>
      </c>
      <c r="J131">
        <f t="shared" si="46"/>
        <v>1.896532000431031E-2</v>
      </c>
      <c r="K131">
        <f t="shared" si="46"/>
        <v>2.0200400004590998E-2</v>
      </c>
      <c r="L131">
        <f t="shared" si="46"/>
        <v>1.9190600004361496E-2</v>
      </c>
      <c r="M131">
        <f t="shared" si="46"/>
        <v>1.9307200004388007E-2</v>
      </c>
      <c r="N131">
        <f t="shared" si="46"/>
        <v>1.9576480004449209E-2</v>
      </c>
      <c r="O131">
        <f t="shared" si="46"/>
        <v>2.2238480005054205E-2</v>
      </c>
      <c r="P131">
        <f t="shared" si="46"/>
        <v>2.4856480005649197E-2</v>
      </c>
      <c r="Q131">
        <f t="shared" si="46"/>
        <v>2.5180760005722898E-2</v>
      </c>
      <c r="R131">
        <f t="shared" si="46"/>
        <v>3.2197440007317599E-2</v>
      </c>
      <c r="S131">
        <f t="shared" si="46"/>
        <v>3.8632880008780193E-2</v>
      </c>
      <c r="T131">
        <f t="shared" si="46"/>
        <v>3.8353480008716689E-2</v>
      </c>
      <c r="U131">
        <f t="shared" si="46"/>
        <v>3.573900000812251E-2</v>
      </c>
      <c r="V131">
        <f t="shared" si="46"/>
        <v>2.5818320005867802E-2</v>
      </c>
      <c r="W131">
        <f t="shared" si="46"/>
        <v>2.8583280006496195E-2</v>
      </c>
      <c r="X131">
        <f t="shared" si="46"/>
        <v>3.8091240008657108E-2</v>
      </c>
      <c r="Y131">
        <f t="shared" si="46"/>
        <v>2.7006760006137887E-2</v>
      </c>
      <c r="Z131">
        <f t="shared" si="46"/>
        <v>3.6138960008213407E-2</v>
      </c>
      <c r="AA131">
        <f t="shared" si="46"/>
        <v>3.6435960008280907E-2</v>
      </c>
      <c r="AB131">
        <f t="shared" si="46"/>
        <v>3.4870000007924985E-2</v>
      </c>
      <c r="AC131">
        <f t="shared" si="46"/>
        <v>4.9720000011300003E-2</v>
      </c>
      <c r="AD131">
        <f t="shared" si="46"/>
        <v>3.7301000008477511E-2</v>
      </c>
      <c r="AE131">
        <f t="shared" si="46"/>
        <v>3.7301000008477511E-2</v>
      </c>
    </row>
    <row r="132" spans="1:31" x14ac:dyDescent="0.2">
      <c r="A132" t="s">
        <v>169</v>
      </c>
      <c r="C132" s="3">
        <f>-'NCSC GLGL Org Soils'!C89</f>
        <v>2.0972609434479997E-2</v>
      </c>
      <c r="D132" s="3">
        <f>-'NCSC GLGL Org Soils'!D89</f>
        <v>2.0972609434479997E-2</v>
      </c>
      <c r="E132" s="3">
        <f>-'NCSC GLGL Org Soils'!E89</f>
        <v>2.0972609434479997E-2</v>
      </c>
      <c r="F132" s="3">
        <f>-'NCSC GLGL Org Soils'!F89</f>
        <v>2.0972609434479997E-2</v>
      </c>
      <c r="G132" s="3">
        <f>-'NCSC GLGL Org Soils'!G89</f>
        <v>2.0972609434479997E-2</v>
      </c>
      <c r="H132" s="3">
        <f>-'NCSC GLGL Org Soils'!H89</f>
        <v>2.0972609434479997E-2</v>
      </c>
      <c r="I132" s="3">
        <f>-'NCSC GLGL Org Soils'!I89</f>
        <v>2.0972609434479997E-2</v>
      </c>
      <c r="J132" s="3">
        <f>-'NCSC GLGL Org Soils'!J89</f>
        <v>2.0972609434479997E-2</v>
      </c>
      <c r="K132" s="3">
        <f>-'NCSC GLGL Org Soils'!K89</f>
        <v>2.0972609434479997E-2</v>
      </c>
      <c r="L132" s="3">
        <f>-'NCSC GLGL Org Soils'!L89</f>
        <v>2.0972609434479997E-2</v>
      </c>
      <c r="M132" s="3">
        <f>-'NCSC GLGL Org Soils'!M89</f>
        <v>2.0972609434479997E-2</v>
      </c>
      <c r="N132" s="3">
        <f>-'NCSC GLGL Org Soils'!N89</f>
        <v>2.1023635684479999E-2</v>
      </c>
      <c r="O132" s="3">
        <f>-'NCSC GLGL Org Soils'!O89</f>
        <v>2.1074661934479998E-2</v>
      </c>
      <c r="P132" s="3">
        <f>-'NCSC GLGL Org Soils'!P89</f>
        <v>2.1074661934479998E-2</v>
      </c>
      <c r="Q132" s="3">
        <f>-'NCSC GLGL Org Soils'!Q89</f>
        <v>2.1074661934479998E-2</v>
      </c>
      <c r="R132" s="3">
        <f>-'NCSC GLGL Org Soils'!R89</f>
        <v>2.1074661934479998E-2</v>
      </c>
      <c r="S132" s="3">
        <f>-'NCSC GLGL Org Soils'!S89</f>
        <v>2.1074661934479998E-2</v>
      </c>
      <c r="T132" s="3">
        <f>-'NCSC GLGL Org Soils'!T89</f>
        <v>2.1074661934479998E-2</v>
      </c>
      <c r="U132" s="3">
        <f>-'NCSC GLGL Org Soils'!U89</f>
        <v>2.1074661934479998E-2</v>
      </c>
      <c r="V132" s="3">
        <f>-'NCSC GLGL Org Soils'!V89</f>
        <v>2.1074661934479998E-2</v>
      </c>
      <c r="W132" s="3">
        <f>-'NCSC GLGL Org Soils'!W89</f>
        <v>2.1074661934479998E-2</v>
      </c>
      <c r="X132" s="3">
        <f>-'NCSC GLGL Org Soils'!X89</f>
        <v>2.1074661934479998E-2</v>
      </c>
      <c r="Y132" s="3">
        <f>-'NCSC GLGL Org Soils'!Y89</f>
        <v>2.1074661934479998E-2</v>
      </c>
      <c r="Z132" s="3">
        <f>-'NCSC GLGL Org Soils'!Z89</f>
        <v>2.1074661934479998E-2</v>
      </c>
      <c r="AA132" s="3">
        <f>-'NCSC GLGL Org Soils'!AA89</f>
        <v>2.1074661934479998E-2</v>
      </c>
      <c r="AB132" s="3">
        <f>-'NCSC GLGL Org Soils'!AB89</f>
        <v>2.1074661934479998E-2</v>
      </c>
      <c r="AC132" s="3">
        <f>-'NCSC GLGL Org Soils'!AC89</f>
        <v>2.1074661934479998E-2</v>
      </c>
      <c r="AD132" s="3">
        <f>-'NCSC GLGL Org Soils'!AD89</f>
        <v>2.1074661934479998E-2</v>
      </c>
      <c r="AE132" s="3">
        <f>-'NCSC GLGL Org Soils'!AE89</f>
        <v>2.1074661934479998E-2</v>
      </c>
    </row>
    <row r="133" spans="1:31" x14ac:dyDescent="0.2">
      <c r="A133" t="s">
        <v>170</v>
      </c>
      <c r="C133" s="3">
        <f>-'NCSC CLCL Org Soils'!C88</f>
        <v>1.1109407306405099</v>
      </c>
      <c r="D133" s="3">
        <f>-'NCSC CLCL Org Soils'!D88</f>
        <v>1.1109407306405099</v>
      </c>
      <c r="E133" s="3">
        <f>-'NCSC CLCL Org Soils'!E88</f>
        <v>1.1109407306405099</v>
      </c>
      <c r="F133" s="3">
        <f>-'NCSC CLCL Org Soils'!F88</f>
        <v>1.1109407306405099</v>
      </c>
      <c r="G133" s="3">
        <f>-'NCSC CLCL Org Soils'!G88</f>
        <v>1.1109407306405099</v>
      </c>
      <c r="H133" s="3">
        <f>-'NCSC CLCL Org Soils'!H88</f>
        <v>1.1109407306405099</v>
      </c>
      <c r="I133" s="3">
        <f>-'NCSC CLCL Org Soils'!I88</f>
        <v>1.1109407306405099</v>
      </c>
      <c r="J133" s="3">
        <f>-'NCSC CLCL Org Soils'!J88</f>
        <v>1.1109407306405099</v>
      </c>
      <c r="K133" s="3">
        <f>-'NCSC CLCL Org Soils'!K88</f>
        <v>1.1109407306405099</v>
      </c>
      <c r="L133" s="3">
        <f>-'NCSC CLCL Org Soils'!L88</f>
        <v>1.1109407306405099</v>
      </c>
      <c r="M133" s="3">
        <f>-'NCSC CLCL Org Soils'!M88</f>
        <v>1.1109407306405099</v>
      </c>
      <c r="N133" s="3">
        <f>-'NCSC CLCL Org Soils'!N88</f>
        <v>1.1126756213071767</v>
      </c>
      <c r="O133" s="3">
        <f>-'NCSC CLCL Org Soils'!O88</f>
        <v>1.1144105156405097</v>
      </c>
      <c r="P133" s="3">
        <f>-'NCSC CLCL Org Soils'!P88</f>
        <v>1.1144105156405097</v>
      </c>
      <c r="Q133" s="3">
        <f>-'NCSC CLCL Org Soils'!Q88</f>
        <v>1.1144105156405097</v>
      </c>
      <c r="R133" s="3">
        <f>-'NCSC CLCL Org Soils'!R88</f>
        <v>1.11267365964051</v>
      </c>
      <c r="S133" s="3">
        <f>-'NCSC CLCL Org Soils'!S88</f>
        <v>1.11267365964051</v>
      </c>
      <c r="T133" s="3">
        <f>-'NCSC CLCL Org Soils'!T88</f>
        <v>1.1109365213071765</v>
      </c>
      <c r="U133" s="3">
        <f>-'NCSC CLCL Org Soils'!U88</f>
        <v>1.1109365213071765</v>
      </c>
      <c r="V133" s="3">
        <f>-'NCSC CLCL Org Soils'!V88</f>
        <v>1.1109365213071765</v>
      </c>
      <c r="W133" s="3">
        <f>-'NCSC CLCL Org Soils'!W88</f>
        <v>1.1109365213071765</v>
      </c>
      <c r="X133" s="3">
        <f>-'NCSC CLCL Org Soils'!X88</f>
        <v>1.1109365213071765</v>
      </c>
      <c r="Y133" s="3">
        <f>-'NCSC CLCL Org Soils'!Y88</f>
        <v>1.1109365213071765</v>
      </c>
      <c r="Z133" s="3">
        <f>-'NCSC CLCL Org Soils'!Z88</f>
        <v>1.1109365213071765</v>
      </c>
      <c r="AA133" s="3">
        <f>-'NCSC CLCL Org Soils'!AA88</f>
        <v>1.1109365213071765</v>
      </c>
      <c r="AB133" s="3">
        <f>-'NCSC CLCL Org Soils'!AB88</f>
        <v>1.1109365213071765</v>
      </c>
      <c r="AC133" s="3">
        <f>-'NCSC CLCL Org Soils'!AC88</f>
        <v>1.1109365213071765</v>
      </c>
      <c r="AD133" s="3">
        <f>-'NCSC CLCL Org Soils'!AD88</f>
        <v>1.1109365213071765</v>
      </c>
      <c r="AE133" s="3">
        <f>-'NCSC CLCL Org Soils'!AE88</f>
        <v>1.1109365213071765</v>
      </c>
    </row>
    <row r="134" spans="1:31" x14ac:dyDescent="0.2">
      <c r="A134" t="s">
        <v>171</v>
      </c>
      <c r="C134" s="3">
        <f>-'NCSC FLFL Org Soils'!C89</f>
        <v>0</v>
      </c>
      <c r="D134" s="3">
        <f>-'NCSC FLFL Org Soils'!D89</f>
        <v>0</v>
      </c>
      <c r="E134" s="3">
        <f>-'NCSC FLFL Org Soils'!E89</f>
        <v>0</v>
      </c>
      <c r="F134" s="3">
        <f>-'NCSC FLFL Org Soils'!F89</f>
        <v>0</v>
      </c>
      <c r="G134" s="3">
        <f>-'NCSC FLFL Org Soils'!G89</f>
        <v>0</v>
      </c>
      <c r="H134" s="3">
        <f>-'NCSC FLFL Org Soils'!H89</f>
        <v>0</v>
      </c>
      <c r="I134" s="3">
        <f>-'NCSC FLFL Org Soils'!I89</f>
        <v>0</v>
      </c>
      <c r="J134" s="3">
        <f>-'NCSC FLFL Org Soils'!J89</f>
        <v>0</v>
      </c>
      <c r="K134" s="3">
        <f>-'NCSC FLFL Org Soils'!K89</f>
        <v>0</v>
      </c>
      <c r="L134" s="3">
        <f>-'NCSC FLFL Org Soils'!L89</f>
        <v>0</v>
      </c>
      <c r="M134" s="3">
        <f>-'NCSC FLFL Org Soils'!M89</f>
        <v>0</v>
      </c>
      <c r="N134" s="3">
        <f>-'NCSC FLFL Org Soils'!N89</f>
        <v>0</v>
      </c>
      <c r="O134" s="3">
        <f>-'NCSC FLFL Org Soils'!O89</f>
        <v>0</v>
      </c>
      <c r="P134" s="3">
        <f>-'NCSC FLFL Org Soils'!P89</f>
        <v>0</v>
      </c>
      <c r="Q134" s="3">
        <f>-'NCSC FLFL Org Soils'!Q89</f>
        <v>0</v>
      </c>
      <c r="R134" s="3">
        <f>-'NCSC FLFL Org Soils'!R89</f>
        <v>0</v>
      </c>
      <c r="S134" s="3">
        <f>-'NCSC FLFL Org Soils'!S89</f>
        <v>0</v>
      </c>
      <c r="T134" s="3">
        <f>-'NCSC FLFL Org Soils'!T89</f>
        <v>0</v>
      </c>
      <c r="U134" s="3">
        <f>-'NCSC FLFL Org Soils'!U89</f>
        <v>0</v>
      </c>
      <c r="V134" s="3">
        <f>-'NCSC FLFL Org Soils'!V89</f>
        <v>0</v>
      </c>
      <c r="W134" s="3">
        <f>-'NCSC FLFL Org Soils'!W89</f>
        <v>0</v>
      </c>
      <c r="X134" s="3">
        <f>-'NCSC FLFL Org Soils'!X89</f>
        <v>0</v>
      </c>
      <c r="Y134" s="3">
        <f>-'NCSC FLFL Org Soils'!Y89</f>
        <v>0</v>
      </c>
      <c r="Z134" s="3">
        <f>-'NCSC FLFL Org Soils'!Z89</f>
        <v>0</v>
      </c>
      <c r="AA134" s="3">
        <f>-'NCSC FLFL Org Soils'!AA89</f>
        <v>0</v>
      </c>
      <c r="AB134" s="3">
        <f>-'NCSC FLFL Org Soils'!AB89</f>
        <v>0</v>
      </c>
      <c r="AC134" s="3">
        <f>-'NCSC FLFL Org Soils'!AC89</f>
        <v>0</v>
      </c>
      <c r="AD134" s="3">
        <f>-'NCSC FLFL Org Soils'!AD89</f>
        <v>0</v>
      </c>
      <c r="AE134" s="3">
        <f>-'NCSC FLFL Org Soils'!AE89</f>
        <v>0</v>
      </c>
    </row>
    <row r="135" spans="1:31" ht="12" thickBot="1" x14ac:dyDescent="0.25">
      <c r="A135" t="s">
        <v>209</v>
      </c>
      <c r="C135" s="3">
        <f>SUMIFS(CRF4II!C:C,CRF4II!$AI:$AI,"="&amp;RIGHT($A136,LEN($A136)-6))/1000</f>
        <v>0</v>
      </c>
      <c r="D135" s="3">
        <f>SUMIFS(CRF4II!D:D,CRF4II!$AI:$AI,"="&amp;RIGHT($A136,LEN($A136)-6))/1000</f>
        <v>0</v>
      </c>
      <c r="E135" s="3">
        <f>SUMIFS(CRF4II!E:E,CRF4II!$AI:$AI,"="&amp;RIGHT($A136,LEN($A136)-6))/1000</f>
        <v>0</v>
      </c>
      <c r="F135" s="3">
        <f>SUMIFS(CRF4II!F:F,CRF4II!$AI:$AI,"="&amp;RIGHT($A136,LEN($A136)-6))/1000</f>
        <v>0</v>
      </c>
      <c r="G135" s="3">
        <f>SUMIFS(CRF4II!G:G,CRF4II!$AI:$AI,"="&amp;RIGHT($A136,LEN($A136)-6))/1000</f>
        <v>0</v>
      </c>
      <c r="H135" s="3">
        <f>SUMIFS(CRF4II!H:H,CRF4II!$AI:$AI,"="&amp;RIGHT($A136,LEN($A136)-6))/1000</f>
        <v>0</v>
      </c>
      <c r="I135" s="3">
        <f>SUMIFS(CRF4II!I:I,CRF4II!$AI:$AI,"="&amp;RIGHT($A136,LEN($A136)-6))/1000</f>
        <v>0</v>
      </c>
      <c r="J135" s="3">
        <f>SUMIFS(CRF4II!J:J,CRF4II!$AI:$AI,"="&amp;RIGHT($A136,LEN($A136)-6))/1000</f>
        <v>0</v>
      </c>
      <c r="K135" s="3">
        <f>SUMIFS(CRF4II!K:K,CRF4II!$AI:$AI,"="&amp;RIGHT($A136,LEN($A136)-6))/1000</f>
        <v>0</v>
      </c>
      <c r="L135" s="3">
        <f>SUMIFS(CRF4II!L:L,CRF4II!$AI:$AI,"="&amp;RIGHT($A136,LEN($A136)-6))/1000</f>
        <v>0</v>
      </c>
      <c r="M135" s="3">
        <f>SUMIFS(CRF4II!M:M,CRF4II!$AI:$AI,"="&amp;RIGHT($A136,LEN($A136)-6))/1000</f>
        <v>0</v>
      </c>
      <c r="N135" s="3">
        <f>SUMIFS(CRF4II!N:N,CRF4II!$AI:$AI,"="&amp;RIGHT($A136,LEN($A136)-6))/1000</f>
        <v>0</v>
      </c>
      <c r="O135" s="3">
        <f>SUMIFS(CRF4II!O:O,CRF4II!$AI:$AI,"="&amp;RIGHT($A136,LEN($A136)-6))/1000</f>
        <v>0</v>
      </c>
      <c r="P135" s="3">
        <f>SUMIFS(CRF4II!P:P,CRF4II!$AI:$AI,"="&amp;RIGHT($A136,LEN($A136)-6))/1000</f>
        <v>0</v>
      </c>
      <c r="Q135" s="3">
        <f>SUMIFS(CRF4II!Q:Q,CRF4II!$AI:$AI,"="&amp;RIGHT($A136,LEN($A136)-6))/1000</f>
        <v>0</v>
      </c>
      <c r="R135" s="3">
        <f>SUMIFS(CRF4II!R:R,CRF4II!$AI:$AI,"="&amp;RIGHT($A136,LEN($A136)-6))/1000</f>
        <v>0</v>
      </c>
      <c r="S135" s="3">
        <f>SUMIFS(CRF4II!S:S,CRF4II!$AI:$AI,"="&amp;RIGHT($A136,LEN($A136)-6))/1000</f>
        <v>0</v>
      </c>
      <c r="T135" s="3">
        <f>SUMIFS(CRF4II!T:T,CRF4II!$AI:$AI,"="&amp;RIGHT($A136,LEN($A136)-6))/1000</f>
        <v>0</v>
      </c>
      <c r="U135" s="3">
        <f>SUMIFS(CRF4II!U:U,CRF4II!$AI:$AI,"="&amp;RIGHT($A136,LEN($A136)-6))/1000</f>
        <v>0</v>
      </c>
      <c r="V135" s="3">
        <f>SUMIFS(CRF4II!V:V,CRF4II!$AI:$AI,"="&amp;RIGHT($A136,LEN($A136)-6))/1000</f>
        <v>0</v>
      </c>
      <c r="W135" s="3">
        <f>SUMIFS(CRF4II!W:W,CRF4II!$AI:$AI,"="&amp;RIGHT($A136,LEN($A136)-6))/1000</f>
        <v>0</v>
      </c>
      <c r="X135" s="3">
        <f>SUMIFS(CRF4II!X:X,CRF4II!$AI:$AI,"="&amp;RIGHT($A136,LEN($A136)-6))/1000</f>
        <v>0</v>
      </c>
      <c r="Y135" s="3">
        <f>SUMIFS(CRF4II!Y:Y,CRF4II!$AI:$AI,"="&amp;RIGHT($A136,LEN($A136)-6))/1000</f>
        <v>0</v>
      </c>
      <c r="Z135" s="3">
        <f>SUMIFS(CRF4II!Z:Z,CRF4II!$AI:$AI,"="&amp;RIGHT($A136,LEN($A136)-6))/1000</f>
        <v>0</v>
      </c>
      <c r="AA135" s="3">
        <f>SUMIFS(CRF4II!AA:AA,CRF4II!$AI:$AI,"="&amp;RIGHT($A136,LEN($A136)-6))/1000</f>
        <v>0</v>
      </c>
      <c r="AB135" s="3">
        <f>SUMIFS(CRF4II!AB:AB,CRF4II!$AI:$AI,"="&amp;RIGHT($A136,LEN($A136)-6))/1000</f>
        <v>0</v>
      </c>
      <c r="AC135" s="3">
        <f>SUMIFS(CRF4II!AC:AC,CRF4II!$AI:$AI,"="&amp;RIGHT($A136,LEN($A136)-6))/1000</f>
        <v>0</v>
      </c>
      <c r="AD135" s="3">
        <f>SUMIFS(CRF4II!AD:AD,CRF4II!$AI:$AI,"="&amp;RIGHT($A136,LEN($A136)-6))/1000</f>
        <v>0</v>
      </c>
      <c r="AE135" s="3">
        <f>SUMIFS(CRF4II!AE:AE,CRF4II!$AI:$AI,"="&amp;RIGHT($A136,LEN($A136)-6))/1000</f>
        <v>0</v>
      </c>
    </row>
    <row r="136" spans="1:31" s="72" customFormat="1" ht="12" thickBot="1" x14ac:dyDescent="0.25">
      <c r="A136" s="75" t="s">
        <v>164</v>
      </c>
      <c r="B136" s="73"/>
      <c r="C136" s="74">
        <f>SUM(C131:C135)</f>
        <v>1.1624709000819349</v>
      </c>
      <c r="D136" s="74">
        <f t="shared" ref="D136:AE136" si="47">SUM(D131:D135)</f>
        <v>1.162040580081837</v>
      </c>
      <c r="E136" s="74">
        <f t="shared" si="47"/>
        <v>1.1567091000806253</v>
      </c>
      <c r="F136" s="74">
        <f t="shared" si="47"/>
        <v>1.1530047400797834</v>
      </c>
      <c r="G136" s="74">
        <f t="shared" si="47"/>
        <v>1.1502679400791613</v>
      </c>
      <c r="H136" s="74">
        <f t="shared" si="47"/>
        <v>1.153262140079842</v>
      </c>
      <c r="I136" s="74">
        <f t="shared" si="47"/>
        <v>1.1495705400790028</v>
      </c>
      <c r="J136" s="74">
        <f t="shared" si="47"/>
        <v>1.1508786600793002</v>
      </c>
      <c r="K136" s="74">
        <f t="shared" si="47"/>
        <v>1.1521137400795809</v>
      </c>
      <c r="L136" s="74">
        <f t="shared" si="47"/>
        <v>1.1511039400793515</v>
      </c>
      <c r="M136" s="74">
        <f t="shared" si="47"/>
        <v>1.151220540079378</v>
      </c>
      <c r="N136" s="74">
        <f t="shared" si="47"/>
        <v>1.153275736996106</v>
      </c>
      <c r="O136" s="74">
        <f t="shared" si="47"/>
        <v>1.157723657580044</v>
      </c>
      <c r="P136" s="74">
        <f t="shared" si="47"/>
        <v>1.1603416575806389</v>
      </c>
      <c r="Q136" s="74">
        <f t="shared" si="47"/>
        <v>1.1606659375807127</v>
      </c>
      <c r="R136" s="74">
        <f t="shared" si="47"/>
        <v>1.1659457615823077</v>
      </c>
      <c r="S136" s="74">
        <f t="shared" si="47"/>
        <v>1.1723812015837702</v>
      </c>
      <c r="T136" s="74">
        <f t="shared" si="47"/>
        <v>1.1703646632503732</v>
      </c>
      <c r="U136" s="74">
        <f t="shared" si="47"/>
        <v>1.167750183249779</v>
      </c>
      <c r="V136" s="74">
        <f t="shared" si="47"/>
        <v>1.1578295032475243</v>
      </c>
      <c r="W136" s="74">
        <f t="shared" si="47"/>
        <v>1.1605944632481526</v>
      </c>
      <c r="X136" s="74">
        <f t="shared" si="47"/>
        <v>1.1701024232503137</v>
      </c>
      <c r="Y136" s="74">
        <f t="shared" si="47"/>
        <v>1.1590179432477943</v>
      </c>
      <c r="Z136" s="74">
        <f t="shared" si="47"/>
        <v>1.1681501432498698</v>
      </c>
      <c r="AA136" s="74">
        <f t="shared" si="47"/>
        <v>1.1684471432499373</v>
      </c>
      <c r="AB136" s="74">
        <f t="shared" si="47"/>
        <v>1.1668811832495813</v>
      </c>
      <c r="AC136" s="74">
        <f t="shared" si="47"/>
        <v>1.1817311832529565</v>
      </c>
      <c r="AD136" s="74">
        <f t="shared" si="47"/>
        <v>1.1693121832501339</v>
      </c>
      <c r="AE136" s="74">
        <f t="shared" si="47"/>
        <v>1.1693121832501339</v>
      </c>
    </row>
    <row r="138" spans="1:31" x14ac:dyDescent="0.2">
      <c r="A138" t="s">
        <v>162</v>
      </c>
      <c r="C138" s="3">
        <f>-C99</f>
        <v>3.4238016640167266</v>
      </c>
      <c r="D138" s="3">
        <f t="shared" ref="D138:AE138" si="48">-D99</f>
        <v>3.3646106639231901</v>
      </c>
      <c r="E138" s="3">
        <f t="shared" si="48"/>
        <v>3.5813766621874268</v>
      </c>
      <c r="F138" s="3">
        <f t="shared" si="48"/>
        <v>3.5673461639072404</v>
      </c>
      <c r="G138" s="3">
        <f t="shared" si="48"/>
        <v>3.723324331247913</v>
      </c>
      <c r="H138" s="3">
        <f t="shared" si="48"/>
        <v>3.6045188293625134</v>
      </c>
      <c r="I138" s="3">
        <f t="shared" si="48"/>
        <v>3.5456174955744402</v>
      </c>
      <c r="J138" s="3">
        <f t="shared" si="48"/>
        <v>3.5369641635968194</v>
      </c>
      <c r="K138" s="3">
        <f t="shared" si="48"/>
        <v>3.7164914954058834</v>
      </c>
      <c r="L138" s="3">
        <f t="shared" si="48"/>
        <v>3.7922686644467909</v>
      </c>
      <c r="M138" s="3">
        <f t="shared" si="48"/>
        <v>3.8232978289533133</v>
      </c>
      <c r="N138" s="3">
        <f t="shared" si="48"/>
        <v>3.8844549102338832</v>
      </c>
      <c r="O138" s="3">
        <f t="shared" si="48"/>
        <v>3.6463533458250064</v>
      </c>
      <c r="P138" s="3">
        <f t="shared" si="48"/>
        <v>3.7277346955250601</v>
      </c>
      <c r="Q138" s="3">
        <f t="shared" si="48"/>
        <v>3.8332086337916791</v>
      </c>
      <c r="R138" s="3">
        <f t="shared" si="48"/>
        <v>3.9208589097159896</v>
      </c>
      <c r="S138" s="3">
        <f t="shared" si="48"/>
        <v>3.9915354022040925</v>
      </c>
      <c r="T138" s="3">
        <f t="shared" si="48"/>
        <v>4.12713264648003</v>
      </c>
      <c r="U138" s="3">
        <f t="shared" si="48"/>
        <v>4.0312982004019995</v>
      </c>
      <c r="V138" s="3">
        <f t="shared" si="48"/>
        <v>4.0750711941538489</v>
      </c>
      <c r="W138" s="3">
        <f t="shared" si="48"/>
        <v>3.9258718201278398</v>
      </c>
      <c r="X138" s="3">
        <f t="shared" si="48"/>
        <v>3.9711136865310168</v>
      </c>
      <c r="Y138" s="3">
        <f t="shared" si="48"/>
        <v>4.0528904106983603</v>
      </c>
      <c r="Z138" s="3">
        <f t="shared" si="48"/>
        <v>3.9991553362475001</v>
      </c>
      <c r="AA138" s="3">
        <f t="shared" si="48"/>
        <v>3.9292670551947997</v>
      </c>
      <c r="AB138" s="3">
        <f t="shared" si="48"/>
        <v>4.062972200441</v>
      </c>
      <c r="AC138" s="3">
        <f t="shared" si="48"/>
        <v>4.0750012547598935</v>
      </c>
      <c r="AD138" s="3">
        <f t="shared" si="48"/>
        <v>4.0651459653760265</v>
      </c>
      <c r="AE138" s="3">
        <f t="shared" si="48"/>
        <v>4.1211569979781677</v>
      </c>
    </row>
    <row r="139" spans="1:31" x14ac:dyDescent="0.2">
      <c r="A139" t="s">
        <v>172</v>
      </c>
      <c r="C139" s="3">
        <f>-'NCSC GLGL Org Soils'!C100</f>
        <v>26.116996531326429</v>
      </c>
      <c r="D139" s="3">
        <f>-'NCSC GLGL Org Soils'!D100</f>
        <v>26.156350769183287</v>
      </c>
      <c r="E139" s="3">
        <f>-'NCSC GLGL Org Soils'!E100</f>
        <v>26.195624745002899</v>
      </c>
      <c r="F139" s="3">
        <f>-'NCSC GLGL Org Soils'!F100</f>
        <v>26.235008303625658</v>
      </c>
      <c r="G139" s="3">
        <f>-'NCSC GLGL Org Soils'!G100</f>
        <v>26.2743141542798</v>
      </c>
      <c r="H139" s="3">
        <f>-'NCSC GLGL Org Soils'!H100</f>
        <v>26.313486507950657</v>
      </c>
      <c r="I139" s="3">
        <f>-'NCSC GLGL Org Soils'!I100</f>
        <v>26.353005774062549</v>
      </c>
      <c r="J139" s="3">
        <f>-'NCSC GLGL Org Soils'!J100</f>
        <v>26.392046149640969</v>
      </c>
      <c r="K139" s="3">
        <f>-'NCSC GLGL Org Soils'!K100</f>
        <v>26.431086524362705</v>
      </c>
      <c r="L139" s="3">
        <f>-'NCSC GLGL Org Soils'!L100</f>
        <v>26.470440760222765</v>
      </c>
      <c r="M139" s="3">
        <f>-'NCSC GLGL Org Soils'!M100</f>
        <v>26.509779605159402</v>
      </c>
      <c r="N139" s="3">
        <f>-'NCSC GLGL Org Soils'!N100</f>
        <v>26.416209136154272</v>
      </c>
      <c r="O139" s="3">
        <f>-'NCSC GLGL Org Soils'!O100</f>
        <v>26.32298664103449</v>
      </c>
      <c r="P139" s="3">
        <f>-'NCSC GLGL Org Soils'!P100</f>
        <v>26.229552950955313</v>
      </c>
      <c r="Q139" s="3">
        <f>-'NCSC GLGL Org Soils'!Q100</f>
        <v>26.135809034227794</v>
      </c>
      <c r="R139" s="3">
        <f>-'NCSC GLGL Org Soils'!R100</f>
        <v>26.042260950609165</v>
      </c>
      <c r="S139" s="3">
        <f>-'NCSC GLGL Org Soils'!S100</f>
        <v>25.944536141006413</v>
      </c>
      <c r="T139" s="3">
        <f>-'NCSC GLGL Org Soils'!T100</f>
        <v>25.846882948658894</v>
      </c>
      <c r="U139" s="3">
        <f>-'NCSC GLGL Org Soils'!U100</f>
        <v>25.749082338645785</v>
      </c>
      <c r="V139" s="3">
        <f>-'NCSC GLGL Org Soils'!V100</f>
        <v>25.596489294026163</v>
      </c>
      <c r="W139" s="3">
        <f>-'NCSC GLGL Org Soils'!W100</f>
        <v>25.443741488560267</v>
      </c>
      <c r="X139" s="3">
        <f>-'NCSC GLGL Org Soils'!X100</f>
        <v>25.290829802374844</v>
      </c>
      <c r="Y139" s="3">
        <f>-'NCSC GLGL Org Soils'!Y100</f>
        <v>25.138104721239518</v>
      </c>
      <c r="Z139" s="3">
        <f>-'NCSC GLGL Org Soils'!Z100</f>
        <v>25.089681585937761</v>
      </c>
      <c r="AA139" s="3">
        <f>-'NCSC GLGL Org Soils'!AA100</f>
        <v>25.04115575494075</v>
      </c>
      <c r="AB139" s="3">
        <f>-'NCSC GLGL Org Soils'!AB100</f>
        <v>24.99302263394765</v>
      </c>
      <c r="AC139" s="3">
        <f>-'NCSC GLGL Org Soils'!AC100</f>
        <v>24.944421289423829</v>
      </c>
      <c r="AD139" s="3">
        <f>-'NCSC GLGL Org Soils'!AD100</f>
        <v>24.970959822277521</v>
      </c>
      <c r="AE139" s="3">
        <f>-'NCSC GLGL Org Soils'!AE100</f>
        <v>24.997426516608591</v>
      </c>
    </row>
    <row r="140" spans="1:31" x14ac:dyDescent="0.2">
      <c r="A140" t="s">
        <v>173</v>
      </c>
      <c r="C140" s="3">
        <f>-'NCSC CLCL Org Soils'!C99</f>
        <v>8.8625320666666667</v>
      </c>
      <c r="D140" s="3">
        <f>-'NCSC CLCL Org Soils'!D99</f>
        <v>8.8295045666666656</v>
      </c>
      <c r="E140" s="3">
        <f>-'NCSC CLCL Org Soils'!E99</f>
        <v>9.9806498000000001</v>
      </c>
      <c r="F140" s="3">
        <f>-'NCSC CLCL Org Soils'!F99</f>
        <v>9.9478621</v>
      </c>
      <c r="G140" s="3">
        <f>-'NCSC CLCL Org Soils'!G99</f>
        <v>9.9143021999999998</v>
      </c>
      <c r="H140" s="3">
        <f>-'NCSC CLCL Org Soils'!H99</f>
        <v>9.8802670999999993</v>
      </c>
      <c r="I140" s="3">
        <f>-'NCSC CLCL Org Soils'!I99</f>
        <v>9.8443312000000009</v>
      </c>
      <c r="J140" s="3">
        <f>-'NCSC CLCL Org Soils'!J99</f>
        <v>9.8075042999999997</v>
      </c>
      <c r="K140" s="3">
        <f>-'NCSC CLCL Org Soils'!K99</f>
        <v>9.7699942999999987</v>
      </c>
      <c r="L140" s="3">
        <f>-'NCSC CLCL Org Soils'!L99</f>
        <v>9.7315041999999998</v>
      </c>
      <c r="M140" s="3">
        <f>-'NCSC CLCL Org Soils'!M99</f>
        <v>9.6922121999999984</v>
      </c>
      <c r="N140" s="3">
        <f>-'NCSC CLCL Org Soils'!N99</f>
        <v>9.4939563033333325</v>
      </c>
      <c r="O140" s="3">
        <f>-'NCSC CLCL Org Soils'!O99</f>
        <v>9.3014053733333331</v>
      </c>
      <c r="P140" s="3">
        <f>-'NCSC CLCL Org Soils'!P99</f>
        <v>9.1076664433333328</v>
      </c>
      <c r="Q140" s="3">
        <f>-'NCSC CLCL Org Soils'!Q99</f>
        <v>8.9110763133333339</v>
      </c>
      <c r="R140" s="3">
        <f>-'NCSC CLCL Org Soils'!R99</f>
        <v>8.7151395833333325</v>
      </c>
      <c r="S140" s="3">
        <f>-'NCSC CLCL Org Soils'!S99</f>
        <v>8.5802957533333331</v>
      </c>
      <c r="T140" s="3">
        <f>-'NCSC CLCL Org Soils'!T99</f>
        <v>8.4515192116666658</v>
      </c>
      <c r="U140" s="3">
        <f>-'NCSC CLCL Org Soils'!U99</f>
        <v>8.312371828749999</v>
      </c>
      <c r="V140" s="3">
        <f>-'NCSC CLCL Org Soils'!V99</f>
        <v>8.2236531437499991</v>
      </c>
      <c r="W140" s="3">
        <f>-'NCSC CLCL Org Soils'!W99</f>
        <v>8.1380804816666661</v>
      </c>
      <c r="X140" s="3">
        <f>-'NCSC CLCL Org Soils'!X99</f>
        <v>8.0490785008333336</v>
      </c>
      <c r="Y140" s="3">
        <f>-'NCSC CLCL Org Soils'!Y99</f>
        <v>7.9572770887499988</v>
      </c>
      <c r="Z140" s="3">
        <f>-'NCSC CLCL Org Soils'!Z99</f>
        <v>7.9083848524999985</v>
      </c>
      <c r="AA140" s="3">
        <f>-'NCSC CLCL Org Soils'!AA99</f>
        <v>7.8600420066666645</v>
      </c>
      <c r="AB140" s="3">
        <f>-'NCSC CLCL Org Soils'!AB99</f>
        <v>7.8041355333333327</v>
      </c>
      <c r="AC140" s="3">
        <f>-'NCSC CLCL Org Soils'!AC99</f>
        <v>7.7496826916666652</v>
      </c>
      <c r="AD140" s="3">
        <f>-'NCSC CLCL Org Soils'!AD99</f>
        <v>7.6148373033333323</v>
      </c>
      <c r="AE140" s="3">
        <f>-'NCSC CLCL Org Soils'!AE99</f>
        <v>7.4822874316666654</v>
      </c>
    </row>
    <row r="141" spans="1:31" x14ac:dyDescent="0.2">
      <c r="A141" t="s">
        <v>174</v>
      </c>
      <c r="C141" s="3">
        <f>-'NCSC FLFL Org Soils'!C100</f>
        <v>3.7444608426804331</v>
      </c>
      <c r="D141" s="3">
        <f>-'NCSC FLFL Org Soils'!D100</f>
        <v>3.7484913896688865</v>
      </c>
      <c r="E141" s="3">
        <f>-'NCSC FLFL Org Soils'!E100</f>
        <v>3.7525229242256062</v>
      </c>
      <c r="F141" s="3">
        <f>-'NCSC FLFL Org Soils'!F100</f>
        <v>3.7564419156523594</v>
      </c>
      <c r="G141" s="3">
        <f>-'NCSC FLFL Org Soils'!G100</f>
        <v>3.7602971139489063</v>
      </c>
      <c r="H141" s="3">
        <f>-'NCSC FLFL Org Soils'!H100</f>
        <v>3.7641147690801589</v>
      </c>
      <c r="I141" s="3">
        <f>-'NCSC FLFL Org Soils'!I100</f>
        <v>3.7678002917063664</v>
      </c>
      <c r="J141" s="3">
        <f>-'NCSC FLFL Org Soils'!J100</f>
        <v>3.7714493414241597</v>
      </c>
      <c r="K141" s="3">
        <f>-'NCSC FLFL Org Soils'!K100</f>
        <v>3.7751444123259157</v>
      </c>
      <c r="L141" s="3">
        <f>-'NCSC FLFL Org Soils'!L100</f>
        <v>3.7786720531211651</v>
      </c>
      <c r="M141" s="3">
        <f>-'NCSC FLFL Org Soils'!M100</f>
        <v>3.7821329567827653</v>
      </c>
      <c r="N141" s="3">
        <f>-'NCSC FLFL Org Soils'!N100</f>
        <v>3.7703447633686253</v>
      </c>
      <c r="O141" s="3">
        <f>-'NCSC FLFL Org Soils'!O100</f>
        <v>3.7571856797449326</v>
      </c>
      <c r="P141" s="3">
        <f>-'NCSC FLFL Org Soils'!P100</f>
        <v>3.7424471667352348</v>
      </c>
      <c r="Q141" s="3">
        <f>-'NCSC FLFL Org Soils'!Q100</f>
        <v>3.725837603671772</v>
      </c>
      <c r="R141" s="3">
        <f>-'NCSC FLFL Org Soils'!R100</f>
        <v>3.7068445153964014</v>
      </c>
      <c r="S141" s="3">
        <f>-'NCSC FLFL Org Soils'!S100</f>
        <v>3.7154778218064446</v>
      </c>
      <c r="T141" s="3">
        <f>-'NCSC FLFL Org Soils'!T100</f>
        <v>3.7257549261576948</v>
      </c>
      <c r="U141" s="3">
        <f>-'NCSC FLFL Org Soils'!U100</f>
        <v>3.736049351913155</v>
      </c>
      <c r="V141" s="3">
        <f>-'NCSC FLFL Org Soils'!V100</f>
        <v>3.7381308620276852</v>
      </c>
      <c r="W141" s="3">
        <f>-'NCSC FLFL Org Soils'!W100</f>
        <v>3.7399585366747981</v>
      </c>
      <c r="X141" s="3">
        <f>-'NCSC FLFL Org Soils'!X100</f>
        <v>3.7415130533945984</v>
      </c>
      <c r="Y141" s="3">
        <f>-'NCSC FLFL Org Soils'!Y100</f>
        <v>3.7430177301873013</v>
      </c>
      <c r="Z141" s="3">
        <f>-'NCSC FLFL Org Soils'!Z100</f>
        <v>3.7437632219635981</v>
      </c>
      <c r="AA141" s="3">
        <f>-'NCSC FLFL Org Soils'!AA100</f>
        <v>3.7443167981878247</v>
      </c>
      <c r="AB141" s="3">
        <f>-'NCSC FLFL Org Soils'!AB100</f>
        <v>3.7444194905419854</v>
      </c>
      <c r="AC141" s="3">
        <f>-'NCSC FLFL Org Soils'!AC100</f>
        <v>3.7441813136760249</v>
      </c>
      <c r="AD141" s="3">
        <f>-'NCSC FLFL Org Soils'!AD100</f>
        <v>3.746332848398505</v>
      </c>
      <c r="AE141" s="3">
        <f>-'NCSC FLFL Org Soils'!AE100</f>
        <v>3.5161784082043654</v>
      </c>
    </row>
    <row r="142" spans="1:31" ht="12" thickBot="1" x14ac:dyDescent="0.25">
      <c r="A142" t="s">
        <v>210</v>
      </c>
      <c r="C142" s="3">
        <f>SUMIFS(CRF4II!C:C,CRF4II!$AI:$AI,"="&amp;RIGHT($A143,LEN($A143)-6))/1000</f>
        <v>0.78646929637100005</v>
      </c>
      <c r="D142" s="3">
        <f>SUMIFS(CRF4II!D:D,CRF4II!$AI:$AI,"="&amp;RIGHT($A143,LEN($A143)-6))/1000</f>
        <v>0.48794448928500012</v>
      </c>
      <c r="E142" s="3">
        <f>SUMIFS(CRF4II!E:E,CRF4II!$AI:$AI,"="&amp;RIGHT($A143,LEN($A143)-6))/1000</f>
        <v>0.32511277632900004</v>
      </c>
      <c r="F142" s="3">
        <f>SUMIFS(CRF4II!F:F,CRF4II!$AI:$AI,"="&amp;RIGHT($A143,LEN($A143)-6))/1000</f>
        <v>0.57306106651200017</v>
      </c>
      <c r="G142" s="3">
        <f>SUMIFS(CRF4II!G:G,CRF4II!$AI:$AI,"="&amp;RIGHT($A143,LEN($A143)-6))/1000</f>
        <v>0.33991565932499995</v>
      </c>
      <c r="H142" s="3">
        <f>SUMIFS(CRF4II!H:H,CRF4II!$AI:$AI,"="&amp;RIGHT($A143,LEN($A143)-6))/1000</f>
        <v>0.39483215643135428</v>
      </c>
      <c r="I142" s="3">
        <f>SUMIFS(CRF4II!I:I,CRF4II!$AI:$AI,"="&amp;RIGHT($A143,LEN($A143)-6))/1000</f>
        <v>0.24940246099441235</v>
      </c>
      <c r="J142" s="3">
        <f>SUMIFS(CRF4II!J:J,CRF4II!$AI:$AI,"="&amp;RIGHT($A143,LEN($A143)-6))/1000</f>
        <v>0.42715326874520959</v>
      </c>
      <c r="K142" s="3">
        <f>SUMIFS(CRF4II!K:K,CRF4II!$AI:$AI,"="&amp;RIGHT($A143,LEN($A143)-6))/1000</f>
        <v>0.29189896067019716</v>
      </c>
      <c r="L142" s="3">
        <f>SUMIFS(CRF4II!L:L,CRF4II!$AI:$AI,"="&amp;RIGHT($A143,LEN($A143)-6))/1000</f>
        <v>0.38711179815817748</v>
      </c>
      <c r="M142" s="3">
        <f>SUMIFS(CRF4II!M:M,CRF4II!$AI:$AI,"="&amp;RIGHT($A143,LEN($A143)-6))/1000</f>
        <v>0.41147433315587628</v>
      </c>
      <c r="N142" s="3">
        <f>SUMIFS(CRF4II!N:N,CRF4II!$AI:$AI,"="&amp;RIGHT($A143,LEN($A143)-6))/1000</f>
        <v>0.44357458275166661</v>
      </c>
      <c r="O142" s="3">
        <f>SUMIFS(CRF4II!O:O,CRF4II!$AI:$AI,"="&amp;RIGHT($A143,LEN($A143)-6))/1000</f>
        <v>0.42559117509832817</v>
      </c>
      <c r="P142" s="3">
        <f>SUMIFS(CRF4II!P:P,CRF4II!$AI:$AI,"="&amp;RIGHT($A143,LEN($A143)-6))/1000</f>
        <v>0.31077363981766665</v>
      </c>
      <c r="Q142" s="3">
        <f>SUMIFS(CRF4II!Q:Q,CRF4II!$AI:$AI,"="&amp;RIGHT($A143,LEN($A143)-6))/1000</f>
        <v>0.34280509700347211</v>
      </c>
      <c r="R142" s="3">
        <f>SUMIFS(CRF4II!R:R,CRF4II!$AI:$AI,"="&amp;RIGHT($A143,LEN($A143)-6))/1000</f>
        <v>0.3685216642019753</v>
      </c>
      <c r="S142" s="3">
        <f>SUMIFS(CRF4II!S:S,CRF4II!$AI:$AI,"="&amp;RIGHT($A143,LEN($A143)-6))/1000</f>
        <v>0.37246898638074966</v>
      </c>
      <c r="T142" s="3">
        <f>SUMIFS(CRF4II!T:T,CRF4II!$AI:$AI,"="&amp;RIGHT($A143,LEN($A143)-6))/1000</f>
        <v>0.28508530190799997</v>
      </c>
      <c r="U142" s="3">
        <f>SUMIFS(CRF4II!U:U,CRF4II!$AI:$AI,"="&amp;RIGHT($A143,LEN($A143)-6))/1000</f>
        <v>0.23820950575400002</v>
      </c>
      <c r="V142" s="3">
        <f>SUMIFS(CRF4II!V:V,CRF4II!$AI:$AI,"="&amp;RIGHT($A143,LEN($A143)-6))/1000</f>
        <v>0.40473669209233326</v>
      </c>
      <c r="W142" s="3">
        <f>SUMIFS(CRF4II!W:W,CRF4II!$AI:$AI,"="&amp;RIGHT($A143,LEN($A143)-6))/1000</f>
        <v>0.21538305792849999</v>
      </c>
      <c r="X142" s="3">
        <f>SUMIFS(CRF4II!X:X,CRF4II!$AI:$AI,"="&amp;RIGHT($A143,LEN($A143)-6))/1000</f>
        <v>0.33775352714876672</v>
      </c>
      <c r="Y142" s="3">
        <f>SUMIFS(CRF4II!Y:Y,CRF4II!$AI:$AI,"="&amp;RIGHT($A143,LEN($A143)-6))/1000</f>
        <v>0.23536553027643337</v>
      </c>
      <c r="Z142" s="3">
        <f>SUMIFS(CRF4II!Z:Z,CRF4II!$AI:$AI,"="&amp;RIGHT($A143,LEN($A143)-6))/1000</f>
        <v>0.35810610178493335</v>
      </c>
      <c r="AA142" s="3">
        <f>SUMIFS(CRF4II!AA:AA,CRF4II!$AI:$AI,"="&amp;RIGHT($A143,LEN($A143)-6))/1000</f>
        <v>0.21106413069133337</v>
      </c>
      <c r="AB142" s="3">
        <f>SUMIFS(CRF4II!AB:AB,CRF4II!$AI:$AI,"="&amp;RIGHT($A143,LEN($A143)-6))/1000</f>
        <v>0.2234461849176746</v>
      </c>
      <c r="AC142" s="3">
        <f>SUMIFS(CRF4II!AC:AC,CRF4II!$AI:$AI,"="&amp;RIGHT($A143,LEN($A143)-6))/1000</f>
        <v>0.27014030084433327</v>
      </c>
      <c r="AD142" s="3">
        <f>SUMIFS(CRF4II!AD:AD,CRF4II!$AI:$AI,"="&amp;RIGHT($A143,LEN($A143)-6))/1000</f>
        <v>0.33996056564213334</v>
      </c>
      <c r="AE142" s="3">
        <f>SUMIFS(CRF4II!AE:AE,CRF4II!$AI:$AI,"="&amp;RIGHT($A143,LEN($A143)-6))/1000</f>
        <v>0.17731978211933336</v>
      </c>
    </row>
    <row r="143" spans="1:31" s="72" customFormat="1" ht="12" thickBot="1" x14ac:dyDescent="0.25">
      <c r="A143" s="75" t="s">
        <v>165</v>
      </c>
      <c r="B143" s="73"/>
      <c r="C143" s="74">
        <f>SUM(C138:C142)</f>
        <v>42.934260401061252</v>
      </c>
      <c r="D143" s="74">
        <f t="shared" ref="D143:AE143" si="49">SUM(D138:D142)</f>
        <v>42.586901878727026</v>
      </c>
      <c r="E143" s="74">
        <f t="shared" si="49"/>
        <v>43.835286907744937</v>
      </c>
      <c r="F143" s="74">
        <f t="shared" si="49"/>
        <v>44.079719549697259</v>
      </c>
      <c r="G143" s="74">
        <f t="shared" si="49"/>
        <v>44.01215345880162</v>
      </c>
      <c r="H143" s="74">
        <f t="shared" si="49"/>
        <v>43.957219362824681</v>
      </c>
      <c r="I143" s="74">
        <f t="shared" si="49"/>
        <v>43.760157222337767</v>
      </c>
      <c r="J143" s="74">
        <f t="shared" si="49"/>
        <v>43.935117223407154</v>
      </c>
      <c r="K143" s="74">
        <f t="shared" si="49"/>
        <v>43.984615692764699</v>
      </c>
      <c r="L143" s="74">
        <f t="shared" si="49"/>
        <v>44.159997475948899</v>
      </c>
      <c r="M143" s="74">
        <f t="shared" si="49"/>
        <v>44.218896924051357</v>
      </c>
      <c r="N143" s="74">
        <f t="shared" si="49"/>
        <v>44.008539695841783</v>
      </c>
      <c r="O143" s="74">
        <f t="shared" si="49"/>
        <v>43.453522215036088</v>
      </c>
      <c r="P143" s="74">
        <f t="shared" si="49"/>
        <v>43.118174896366611</v>
      </c>
      <c r="Q143" s="74">
        <f t="shared" si="49"/>
        <v>42.948736682028049</v>
      </c>
      <c r="R143" s="74">
        <f t="shared" si="49"/>
        <v>42.753625623256866</v>
      </c>
      <c r="S143" s="74">
        <f t="shared" si="49"/>
        <v>42.604314104731039</v>
      </c>
      <c r="T143" s="74">
        <f t="shared" si="49"/>
        <v>42.436375034871276</v>
      </c>
      <c r="U143" s="74">
        <f t="shared" si="49"/>
        <v>42.067011225464938</v>
      </c>
      <c r="V143" s="74">
        <f t="shared" si="49"/>
        <v>42.038081186050036</v>
      </c>
      <c r="W143" s="74">
        <f t="shared" si="49"/>
        <v>41.463035384958069</v>
      </c>
      <c r="X143" s="74">
        <f t="shared" si="49"/>
        <v>41.390288570282564</v>
      </c>
      <c r="Y143" s="74">
        <f t="shared" si="49"/>
        <v>41.126655481151616</v>
      </c>
      <c r="Z143" s="74">
        <f t="shared" si="49"/>
        <v>41.099091098433789</v>
      </c>
      <c r="AA143" s="74">
        <f t="shared" si="49"/>
        <v>40.785845745681371</v>
      </c>
      <c r="AB143" s="74">
        <f t="shared" si="49"/>
        <v>40.827996043181642</v>
      </c>
      <c r="AC143" s="74">
        <f t="shared" si="49"/>
        <v>40.783426850370745</v>
      </c>
      <c r="AD143" s="74">
        <f t="shared" si="49"/>
        <v>40.737236505027511</v>
      </c>
      <c r="AE143" s="74">
        <f t="shared" si="49"/>
        <v>40.294369136577124</v>
      </c>
    </row>
    <row r="144" spans="1:31" ht="12" thickBot="1" x14ac:dyDescent="0.25"/>
    <row r="145" spans="1:31" ht="12" thickBot="1" x14ac:dyDescent="0.25">
      <c r="B145" s="77"/>
      <c r="C145" s="77"/>
      <c r="D145" s="77"/>
      <c r="E145" s="77"/>
      <c r="F145" s="77"/>
      <c r="G145" s="77"/>
      <c r="H145" s="77"/>
      <c r="I145" s="77"/>
      <c r="J145" s="77"/>
      <c r="K145" s="77"/>
      <c r="L145" s="77"/>
      <c r="M145" s="77"/>
      <c r="N145" s="77"/>
      <c r="O145" s="77"/>
      <c r="P145" s="77"/>
      <c r="Q145" s="77"/>
      <c r="R145" s="77"/>
      <c r="S145" s="77"/>
      <c r="T145" s="77"/>
      <c r="U145" s="77"/>
      <c r="V145" s="77"/>
      <c r="W145" s="77"/>
      <c r="X145" s="77"/>
      <c r="Y145" s="77"/>
      <c r="Z145" s="77"/>
      <c r="AA145" s="77"/>
      <c r="AB145" s="77"/>
      <c r="AC145" s="77"/>
      <c r="AD145" s="77"/>
      <c r="AE145" s="85"/>
    </row>
    <row r="146" spans="1:31" x14ac:dyDescent="0.2">
      <c r="A146" s="76" t="s">
        <v>211</v>
      </c>
      <c r="B146" s="77"/>
      <c r="C146" s="78">
        <f ca="1">C109</f>
        <v>8.573906548924846</v>
      </c>
      <c r="D146" s="78">
        <f t="shared" ref="D146:AE146" ca="1" si="50">D109</f>
        <v>8.6312869876216709</v>
      </c>
      <c r="E146" s="78">
        <f t="shared" ca="1" si="50"/>
        <v>9.4217431531965588</v>
      </c>
      <c r="F146" s="78">
        <f t="shared" ca="1" si="50"/>
        <v>8.5769085851337881</v>
      </c>
      <c r="G146" s="78">
        <f t="shared" ca="1" si="50"/>
        <v>9.9368480771018977</v>
      </c>
      <c r="H146" s="78">
        <f t="shared" ca="1" si="50"/>
        <v>9.4248217487431649</v>
      </c>
      <c r="I146" s="78">
        <f t="shared" ca="1" si="50"/>
        <v>9.2624411175694963</v>
      </c>
      <c r="J146" s="78">
        <f t="shared" ca="1" si="50"/>
        <v>9.2947754561142499</v>
      </c>
      <c r="K146" s="78">
        <f t="shared" ca="1" si="50"/>
        <v>8.1905723451938695</v>
      </c>
      <c r="L146" s="78">
        <f t="shared" ca="1" si="50"/>
        <v>9.708185557479613</v>
      </c>
      <c r="M146" s="78">
        <f t="shared" ca="1" si="50"/>
        <v>8.8688435766946743</v>
      </c>
      <c r="N146" s="78">
        <f t="shared" ca="1" si="50"/>
        <v>9.5564532456897542</v>
      </c>
      <c r="O146" s="78">
        <f t="shared" ca="1" si="50"/>
        <v>10.495157892383782</v>
      </c>
      <c r="P146" s="78">
        <f t="shared" ca="1" si="50"/>
        <v>9.9391583498534128</v>
      </c>
      <c r="Q146" s="78">
        <f t="shared" ca="1" si="50"/>
        <v>9.8158518064864264</v>
      </c>
      <c r="R146" s="78">
        <f t="shared" ca="1" si="50"/>
        <v>10.801769603073817</v>
      </c>
      <c r="S146" s="78">
        <f t="shared" ca="1" si="50"/>
        <v>11.023794919506706</v>
      </c>
      <c r="T146" s="78">
        <f t="shared" ca="1" si="50"/>
        <v>10.068212326071677</v>
      </c>
      <c r="U146" s="78">
        <f t="shared" ca="1" si="50"/>
        <v>9.8778274124188723</v>
      </c>
      <c r="V146" s="78">
        <f t="shared" ca="1" si="50"/>
        <v>10.107082892244694</v>
      </c>
      <c r="W146" s="78">
        <f t="shared" ca="1" si="50"/>
        <v>9.744093879786087</v>
      </c>
      <c r="X146" s="78">
        <f t="shared" ca="1" si="50"/>
        <v>10.056666164223918</v>
      </c>
      <c r="Y146" s="78">
        <f t="shared" ca="1" si="50"/>
        <v>9.7670320665692607</v>
      </c>
      <c r="Z146" s="78">
        <f t="shared" ca="1" si="50"/>
        <v>10.287547498900748</v>
      </c>
      <c r="AA146" s="78">
        <f t="shared" ca="1" si="50"/>
        <v>10.374642153085217</v>
      </c>
      <c r="AB146" s="78">
        <f t="shared" ca="1" si="50"/>
        <v>10.50532671664676</v>
      </c>
      <c r="AC146" s="78">
        <f t="shared" ca="1" si="50"/>
        <v>10.146284000451779</v>
      </c>
      <c r="AD146" s="78">
        <f t="shared" ca="1" si="50"/>
        <v>9.8921444166885468</v>
      </c>
      <c r="AE146" s="79">
        <f t="shared" ca="1" si="50"/>
        <v>10.211153263793348</v>
      </c>
    </row>
    <row r="147" spans="1:31" ht="12" thickBot="1" x14ac:dyDescent="0.25">
      <c r="A147" s="80" t="s">
        <v>185</v>
      </c>
      <c r="B147" s="81"/>
      <c r="C147" s="82">
        <f>+C122+C129+C136+C143</f>
        <v>107.32430655294461</v>
      </c>
      <c r="D147" s="82">
        <f t="shared" ref="D147:AE147" si="51">+D122+D129+D136+D143</f>
        <v>107.29037538539441</v>
      </c>
      <c r="E147" s="82">
        <f t="shared" si="51"/>
        <v>107.37230684617532</v>
      </c>
      <c r="F147" s="82">
        <f t="shared" si="51"/>
        <v>105.64053855886063</v>
      </c>
      <c r="G147" s="82">
        <f t="shared" si="51"/>
        <v>105.87127334401217</v>
      </c>
      <c r="H147" s="82">
        <f t="shared" si="51"/>
        <v>104.59544737097808</v>
      </c>
      <c r="I147" s="82">
        <f t="shared" si="51"/>
        <v>104.05863818449802</v>
      </c>
      <c r="J147" s="82">
        <f t="shared" si="51"/>
        <v>103.59886659224489</v>
      </c>
      <c r="K147" s="82">
        <f t="shared" si="51"/>
        <v>101.44754634526922</v>
      </c>
      <c r="L147" s="82">
        <f t="shared" si="51"/>
        <v>102.87965593220747</v>
      </c>
      <c r="M147" s="82">
        <f t="shared" si="51"/>
        <v>102.48742905665051</v>
      </c>
      <c r="N147" s="82">
        <f t="shared" si="51"/>
        <v>102.4461332928793</v>
      </c>
      <c r="O147" s="82">
        <f t="shared" si="51"/>
        <v>102.99402681197645</v>
      </c>
      <c r="P147" s="82">
        <f t="shared" si="51"/>
        <v>101.20130722884053</v>
      </c>
      <c r="Q147" s="82">
        <f t="shared" si="51"/>
        <v>100.5950776527967</v>
      </c>
      <c r="R147" s="82">
        <f t="shared" si="51"/>
        <v>101.46446997057578</v>
      </c>
      <c r="S147" s="82">
        <f t="shared" si="51"/>
        <v>101.59628713705186</v>
      </c>
      <c r="T147" s="82">
        <f t="shared" si="51"/>
        <v>99.300040685262587</v>
      </c>
      <c r="U147" s="82">
        <f t="shared" si="51"/>
        <v>98.539270890331849</v>
      </c>
      <c r="V147" s="82">
        <f t="shared" si="51"/>
        <v>98.439328097061491</v>
      </c>
      <c r="W147" s="82">
        <f t="shared" si="51"/>
        <v>96.898933039960994</v>
      </c>
      <c r="X147" s="82">
        <f t="shared" si="51"/>
        <v>96.567493554951639</v>
      </c>
      <c r="Y147" s="82">
        <f t="shared" si="51"/>
        <v>94.405685014792937</v>
      </c>
      <c r="Z147" s="82">
        <f t="shared" si="51"/>
        <v>95.178613022614172</v>
      </c>
      <c r="AA147" s="82">
        <f t="shared" si="51"/>
        <v>94.498550175581187</v>
      </c>
      <c r="AB147" s="82">
        <f t="shared" si="51"/>
        <v>94.366754759612562</v>
      </c>
      <c r="AC147" s="82">
        <f t="shared" si="51"/>
        <v>93.245802603779509</v>
      </c>
      <c r="AD147" s="82">
        <f t="shared" si="51"/>
        <v>93.067822105052699</v>
      </c>
      <c r="AE147" s="82">
        <f t="shared" si="51"/>
        <v>92.656461427094001</v>
      </c>
    </row>
    <row r="148" spans="1:31" x14ac:dyDescent="0.2">
      <c r="A148" s="84"/>
    </row>
    <row r="149" spans="1:31" ht="12" thickBot="1" x14ac:dyDescent="0.25">
      <c r="A149" s="80"/>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3"/>
  <sheetViews>
    <sheetView topLeftCell="A64" zoomScale="50" zoomScaleNormal="50" workbookViewId="0">
      <selection activeCell="B18" sqref="B18"/>
    </sheetView>
  </sheetViews>
  <sheetFormatPr baseColWidth="10" defaultColWidth="8.69921875" defaultRowHeight="11.4" x14ac:dyDescent="0.2"/>
  <cols>
    <col min="1" max="1" width="80" bestFit="1" customWidth="1"/>
    <col min="2" max="31" width="12.19921875" customWidth="1"/>
  </cols>
  <sheetData>
    <row r="1" spans="1:33" ht="14.4" x14ac:dyDescent="0.3">
      <c r="A1" s="2" t="s">
        <v>30</v>
      </c>
    </row>
    <row r="3" spans="1:33" x14ac:dyDescent="0.2">
      <c r="A3" t="s">
        <v>129</v>
      </c>
    </row>
    <row r="4" spans="1:33" x14ac:dyDescent="0.2">
      <c r="A4" t="s">
        <v>32</v>
      </c>
      <c r="B4" t="s">
        <v>33</v>
      </c>
    </row>
    <row r="5" spans="1:33" x14ac:dyDescent="0.2">
      <c r="A5" t="s">
        <v>34</v>
      </c>
      <c r="B5" t="s">
        <v>130</v>
      </c>
    </row>
    <row r="6" spans="1:33" x14ac:dyDescent="0.2">
      <c r="A6" t="s">
        <v>36</v>
      </c>
      <c r="B6" t="s">
        <v>131</v>
      </c>
    </row>
    <row r="8" spans="1:33" s="2" customFormat="1" ht="14.4" x14ac:dyDescent="0.3">
      <c r="A8" s="2" t="s">
        <v>38</v>
      </c>
      <c r="B8" s="2" t="s">
        <v>39</v>
      </c>
      <c r="C8" s="2" t="s">
        <v>40</v>
      </c>
      <c r="D8" s="2" t="s">
        <v>41</v>
      </c>
      <c r="E8" s="2" t="s">
        <v>42</v>
      </c>
      <c r="F8" s="2" t="s">
        <v>43</v>
      </c>
      <c r="G8" s="2" t="s">
        <v>44</v>
      </c>
      <c r="H8" s="2" t="s">
        <v>45</v>
      </c>
      <c r="I8" s="2" t="s">
        <v>46</v>
      </c>
      <c r="J8" s="2" t="s">
        <v>47</v>
      </c>
      <c r="K8" s="2" t="s">
        <v>48</v>
      </c>
      <c r="L8" s="2" t="s">
        <v>49</v>
      </c>
      <c r="M8" s="2" t="s">
        <v>50</v>
      </c>
      <c r="N8" s="2" t="s">
        <v>51</v>
      </c>
      <c r="O8" s="2" t="s">
        <v>52</v>
      </c>
      <c r="P8" s="2" t="s">
        <v>53</v>
      </c>
      <c r="Q8" s="2" t="s">
        <v>54</v>
      </c>
      <c r="R8" s="2" t="s">
        <v>55</v>
      </c>
      <c r="S8" s="2" t="s">
        <v>56</v>
      </c>
      <c r="T8" s="2" t="s">
        <v>57</v>
      </c>
      <c r="U8" s="2" t="s">
        <v>58</v>
      </c>
      <c r="V8" s="2" t="s">
        <v>59</v>
      </c>
      <c r="W8" s="2" t="s">
        <v>60</v>
      </c>
      <c r="X8" s="2" t="s">
        <v>61</v>
      </c>
      <c r="Y8" s="2" t="s">
        <v>62</v>
      </c>
      <c r="Z8" s="2" t="s">
        <v>63</v>
      </c>
      <c r="AA8" s="2" t="s">
        <v>64</v>
      </c>
      <c r="AB8" s="2" t="s">
        <v>65</v>
      </c>
      <c r="AC8" s="2" t="s">
        <v>66</v>
      </c>
      <c r="AD8" s="2" t="s">
        <v>67</v>
      </c>
      <c r="AE8" s="2" t="s">
        <v>68</v>
      </c>
    </row>
    <row r="9" spans="1:33" hidden="1" x14ac:dyDescent="0.2">
      <c r="A9" t="s">
        <v>69</v>
      </c>
      <c r="B9" s="3">
        <v>30.112281308364292</v>
      </c>
      <c r="C9" s="3">
        <v>30.112281308364292</v>
      </c>
      <c r="D9" s="3">
        <v>34.526494128893631</v>
      </c>
      <c r="E9" s="3">
        <v>36.159202541966458</v>
      </c>
      <c r="F9" s="3">
        <v>36.288926115831543</v>
      </c>
      <c r="G9" s="3">
        <v>40.936158367556338</v>
      </c>
      <c r="H9" s="3">
        <v>45.74764902103334</v>
      </c>
      <c r="I9" s="3">
        <v>50.672895372064318</v>
      </c>
      <c r="J9" s="3">
        <v>55.275061088071418</v>
      </c>
      <c r="K9" s="3">
        <v>59.066660053680152</v>
      </c>
      <c r="L9" s="3">
        <v>62.473052681082777</v>
      </c>
      <c r="M9" s="3">
        <v>66.26399164246186</v>
      </c>
      <c r="N9" s="3">
        <v>69.985821953079153</v>
      </c>
      <c r="O9" s="3">
        <v>71.076966691917278</v>
      </c>
      <c r="P9" s="3">
        <v>69.946202091895316</v>
      </c>
      <c r="Q9" s="3">
        <v>68.120588620701142</v>
      </c>
      <c r="R9" s="3">
        <v>66.443460008863326</v>
      </c>
      <c r="S9" s="3">
        <v>67.981195062940401</v>
      </c>
      <c r="T9" s="3">
        <v>69.479465381867385</v>
      </c>
      <c r="U9" s="3">
        <v>69.705450391807517</v>
      </c>
      <c r="V9" s="3">
        <v>70.155225681864749</v>
      </c>
      <c r="W9" s="3">
        <v>70.127729092723939</v>
      </c>
      <c r="X9" s="3">
        <v>69.535958749226438</v>
      </c>
      <c r="Y9" s="3">
        <v>67.392071105767627</v>
      </c>
      <c r="Z9" s="3">
        <v>66.013813884359251</v>
      </c>
      <c r="AA9" s="3">
        <v>63.880464152606919</v>
      </c>
      <c r="AB9" s="3">
        <v>62.411566123699231</v>
      </c>
      <c r="AC9" s="3">
        <v>61.076801326988523</v>
      </c>
      <c r="AD9" s="3">
        <v>61.906321427143439</v>
      </c>
      <c r="AE9" s="3">
        <v>60.073364370380432</v>
      </c>
    </row>
    <row r="10" spans="1:33" x14ac:dyDescent="0.2">
      <c r="A10" t="s">
        <v>70</v>
      </c>
      <c r="B10" t="s">
        <v>1</v>
      </c>
      <c r="C10" t="s">
        <v>1</v>
      </c>
      <c r="D10" t="s">
        <v>1</v>
      </c>
      <c r="E10" t="s">
        <v>1</v>
      </c>
      <c r="F10" t="s">
        <v>1</v>
      </c>
      <c r="G10" t="s">
        <v>1</v>
      </c>
      <c r="H10" t="s">
        <v>1</v>
      </c>
      <c r="I10" t="s">
        <v>1</v>
      </c>
      <c r="J10" t="s">
        <v>1</v>
      </c>
      <c r="K10" t="s">
        <v>1</v>
      </c>
      <c r="L10" t="s">
        <v>1</v>
      </c>
      <c r="M10" t="s">
        <v>1</v>
      </c>
      <c r="N10" t="s">
        <v>1</v>
      </c>
      <c r="O10" t="s">
        <v>1</v>
      </c>
      <c r="P10" t="s">
        <v>1</v>
      </c>
      <c r="Q10" t="s">
        <v>1</v>
      </c>
      <c r="R10" t="s">
        <v>1</v>
      </c>
      <c r="S10" t="s">
        <v>1</v>
      </c>
      <c r="T10" t="s">
        <v>1</v>
      </c>
      <c r="U10" t="s">
        <v>1</v>
      </c>
      <c r="V10" t="s">
        <v>1</v>
      </c>
      <c r="W10" t="s">
        <v>1</v>
      </c>
      <c r="X10" t="s">
        <v>1</v>
      </c>
      <c r="Y10" t="s">
        <v>1</v>
      </c>
      <c r="Z10" t="s">
        <v>1</v>
      </c>
      <c r="AA10" t="s">
        <v>1</v>
      </c>
      <c r="AB10" t="s">
        <v>1</v>
      </c>
      <c r="AC10" t="s">
        <v>1</v>
      </c>
      <c r="AD10" t="s">
        <v>1</v>
      </c>
      <c r="AE10" t="s">
        <v>1</v>
      </c>
      <c r="AG10" t="str">
        <f>LEFT(A10,3)</f>
        <v>AUT</v>
      </c>
    </row>
    <row r="11" spans="1:33" hidden="1" x14ac:dyDescent="0.2">
      <c r="A11" t="s">
        <v>71</v>
      </c>
      <c r="B11" t="s">
        <v>72</v>
      </c>
      <c r="C11" t="s">
        <v>72</v>
      </c>
      <c r="D11" t="s">
        <v>72</v>
      </c>
      <c r="E11" t="s">
        <v>72</v>
      </c>
      <c r="F11" t="s">
        <v>72</v>
      </c>
      <c r="G11" t="s">
        <v>72</v>
      </c>
      <c r="H11" t="s">
        <v>72</v>
      </c>
      <c r="I11" t="s">
        <v>72</v>
      </c>
      <c r="J11" t="s">
        <v>72</v>
      </c>
      <c r="K11" t="s">
        <v>72</v>
      </c>
      <c r="L11" t="s">
        <v>72</v>
      </c>
      <c r="M11" t="s">
        <v>72</v>
      </c>
      <c r="N11" t="s">
        <v>72</v>
      </c>
      <c r="O11" t="s">
        <v>72</v>
      </c>
      <c r="P11" t="s">
        <v>72</v>
      </c>
      <c r="Q11" t="s">
        <v>72</v>
      </c>
      <c r="R11" t="s">
        <v>72</v>
      </c>
      <c r="S11" t="s">
        <v>72</v>
      </c>
      <c r="T11" t="s">
        <v>72</v>
      </c>
      <c r="U11" t="s">
        <v>72</v>
      </c>
      <c r="V11" t="s">
        <v>72</v>
      </c>
      <c r="W11" t="s">
        <v>72</v>
      </c>
      <c r="X11" t="s">
        <v>72</v>
      </c>
      <c r="Y11" t="s">
        <v>72</v>
      </c>
      <c r="Z11" t="s">
        <v>72</v>
      </c>
      <c r="AA11" t="s">
        <v>72</v>
      </c>
      <c r="AB11" t="s">
        <v>72</v>
      </c>
      <c r="AC11" t="s">
        <v>72</v>
      </c>
      <c r="AD11" t="s">
        <v>72</v>
      </c>
      <c r="AE11" t="s">
        <v>72</v>
      </c>
      <c r="AG11" t="str">
        <f t="shared" ref="AG11:AG59" si="0">LEFT(A11,3)</f>
        <v>BLR</v>
      </c>
    </row>
    <row r="12" spans="1:33" x14ac:dyDescent="0.2">
      <c r="A12" t="s">
        <v>132</v>
      </c>
      <c r="B12" t="s">
        <v>1</v>
      </c>
      <c r="C12" t="s">
        <v>1</v>
      </c>
      <c r="D12" t="s">
        <v>1</v>
      </c>
      <c r="E12" t="s">
        <v>1</v>
      </c>
      <c r="F12" t="s">
        <v>1</v>
      </c>
      <c r="G12" t="s">
        <v>1</v>
      </c>
      <c r="H12" t="s">
        <v>1</v>
      </c>
      <c r="I12" t="s">
        <v>1</v>
      </c>
      <c r="J12" t="s">
        <v>1</v>
      </c>
      <c r="K12" t="s">
        <v>1</v>
      </c>
      <c r="L12" t="s">
        <v>1</v>
      </c>
      <c r="M12" t="s">
        <v>1</v>
      </c>
      <c r="N12" t="s">
        <v>1</v>
      </c>
      <c r="O12" t="s">
        <v>1</v>
      </c>
      <c r="P12" t="s">
        <v>1</v>
      </c>
      <c r="Q12" t="s">
        <v>1</v>
      </c>
      <c r="R12" t="s">
        <v>1</v>
      </c>
      <c r="S12" t="s">
        <v>1</v>
      </c>
      <c r="T12" t="s">
        <v>1</v>
      </c>
      <c r="U12" t="s">
        <v>1</v>
      </c>
      <c r="V12" t="s">
        <v>1</v>
      </c>
      <c r="W12" t="s">
        <v>1</v>
      </c>
      <c r="X12" t="s">
        <v>1</v>
      </c>
      <c r="Y12" t="s">
        <v>1</v>
      </c>
      <c r="Z12" t="s">
        <v>1</v>
      </c>
      <c r="AA12" t="s">
        <v>1</v>
      </c>
      <c r="AB12" t="s">
        <v>1</v>
      </c>
      <c r="AC12" t="s">
        <v>1</v>
      </c>
      <c r="AD12" t="s">
        <v>1</v>
      </c>
      <c r="AE12" t="s">
        <v>1</v>
      </c>
      <c r="AG12" t="str">
        <f t="shared" si="0"/>
        <v>BEL</v>
      </c>
    </row>
    <row r="13" spans="1:33" x14ac:dyDescent="0.2">
      <c r="A13" t="s">
        <v>74</v>
      </c>
      <c r="B13" t="s">
        <v>1</v>
      </c>
      <c r="C13" t="s">
        <v>1</v>
      </c>
      <c r="D13" t="s">
        <v>1</v>
      </c>
      <c r="E13" t="s">
        <v>1</v>
      </c>
      <c r="F13" t="s">
        <v>1</v>
      </c>
      <c r="G13" t="s">
        <v>1</v>
      </c>
      <c r="H13" t="s">
        <v>1</v>
      </c>
      <c r="I13" t="s">
        <v>1</v>
      </c>
      <c r="J13" t="s">
        <v>1</v>
      </c>
      <c r="K13" t="s">
        <v>1</v>
      </c>
      <c r="L13" t="s">
        <v>1</v>
      </c>
      <c r="M13" t="s">
        <v>1</v>
      </c>
      <c r="N13" t="s">
        <v>1</v>
      </c>
      <c r="O13" t="s">
        <v>1</v>
      </c>
      <c r="P13" t="s">
        <v>1</v>
      </c>
      <c r="Q13" t="s">
        <v>1</v>
      </c>
      <c r="R13" t="s">
        <v>1</v>
      </c>
      <c r="S13" t="s">
        <v>1</v>
      </c>
      <c r="T13" t="s">
        <v>1</v>
      </c>
      <c r="U13" t="s">
        <v>1</v>
      </c>
      <c r="V13" t="s">
        <v>1</v>
      </c>
      <c r="W13" t="s">
        <v>1</v>
      </c>
      <c r="X13" t="s">
        <v>1</v>
      </c>
      <c r="Y13" t="s">
        <v>1</v>
      </c>
      <c r="Z13" t="s">
        <v>1</v>
      </c>
      <c r="AA13" t="s">
        <v>1</v>
      </c>
      <c r="AB13" t="s">
        <v>1</v>
      </c>
      <c r="AC13" t="s">
        <v>1</v>
      </c>
      <c r="AD13" t="s">
        <v>1</v>
      </c>
      <c r="AE13" t="s">
        <v>1</v>
      </c>
      <c r="AG13" t="str">
        <f t="shared" si="0"/>
        <v>BGR</v>
      </c>
    </row>
    <row r="14" spans="1:33" hidden="1" x14ac:dyDescent="0.2">
      <c r="A14" t="s">
        <v>75</v>
      </c>
      <c r="B14" t="s">
        <v>133</v>
      </c>
      <c r="C14" t="s">
        <v>133</v>
      </c>
      <c r="D14" t="s">
        <v>133</v>
      </c>
      <c r="E14" t="s">
        <v>133</v>
      </c>
      <c r="F14" t="s">
        <v>133</v>
      </c>
      <c r="G14" t="s">
        <v>133</v>
      </c>
      <c r="H14" t="s">
        <v>133</v>
      </c>
      <c r="I14" t="s">
        <v>133</v>
      </c>
      <c r="J14" t="s">
        <v>133</v>
      </c>
      <c r="K14" t="s">
        <v>133</v>
      </c>
      <c r="L14" t="s">
        <v>133</v>
      </c>
      <c r="M14" t="s">
        <v>133</v>
      </c>
      <c r="N14" t="s">
        <v>133</v>
      </c>
      <c r="O14" t="s">
        <v>133</v>
      </c>
      <c r="P14" t="s">
        <v>133</v>
      </c>
      <c r="Q14" t="s">
        <v>133</v>
      </c>
      <c r="R14" t="s">
        <v>133</v>
      </c>
      <c r="S14" t="s">
        <v>133</v>
      </c>
      <c r="T14" t="s">
        <v>133</v>
      </c>
      <c r="U14" t="s">
        <v>133</v>
      </c>
      <c r="V14" t="s">
        <v>133</v>
      </c>
      <c r="W14" t="s">
        <v>133</v>
      </c>
      <c r="X14" t="s">
        <v>133</v>
      </c>
      <c r="Y14" t="s">
        <v>133</v>
      </c>
      <c r="Z14" t="s">
        <v>133</v>
      </c>
      <c r="AA14" t="s">
        <v>133</v>
      </c>
      <c r="AB14" t="s">
        <v>133</v>
      </c>
      <c r="AC14" t="s">
        <v>133</v>
      </c>
      <c r="AD14" t="s">
        <v>133</v>
      </c>
      <c r="AE14" t="s">
        <v>133</v>
      </c>
      <c r="AG14" t="str">
        <f t="shared" si="0"/>
        <v>CAN</v>
      </c>
    </row>
    <row r="15" spans="1:33" x14ac:dyDescent="0.2">
      <c r="A15" t="s">
        <v>76</v>
      </c>
      <c r="B15" t="s">
        <v>1</v>
      </c>
      <c r="C15" t="s">
        <v>1</v>
      </c>
      <c r="D15" t="s">
        <v>1</v>
      </c>
      <c r="E15" t="s">
        <v>1</v>
      </c>
      <c r="F15" t="s">
        <v>1</v>
      </c>
      <c r="G15" t="s">
        <v>1</v>
      </c>
      <c r="H15" t="s">
        <v>1</v>
      </c>
      <c r="I15" t="s">
        <v>1</v>
      </c>
      <c r="J15" t="s">
        <v>1</v>
      </c>
      <c r="K15" t="s">
        <v>1</v>
      </c>
      <c r="L15" t="s">
        <v>1</v>
      </c>
      <c r="M15" t="s">
        <v>1</v>
      </c>
      <c r="N15" t="s">
        <v>1</v>
      </c>
      <c r="O15" t="s">
        <v>1</v>
      </c>
      <c r="P15" t="s">
        <v>1</v>
      </c>
      <c r="Q15" t="s">
        <v>1</v>
      </c>
      <c r="R15" t="s">
        <v>1</v>
      </c>
      <c r="S15" t="s">
        <v>1</v>
      </c>
      <c r="T15" t="s">
        <v>1</v>
      </c>
      <c r="U15" t="s">
        <v>1</v>
      </c>
      <c r="V15" t="s">
        <v>1</v>
      </c>
      <c r="W15" t="s">
        <v>1</v>
      </c>
      <c r="X15" t="s">
        <v>1</v>
      </c>
      <c r="Y15" t="s">
        <v>1</v>
      </c>
      <c r="Z15" t="s">
        <v>1</v>
      </c>
      <c r="AA15" t="s">
        <v>1</v>
      </c>
      <c r="AB15" t="s">
        <v>1</v>
      </c>
      <c r="AC15" t="s">
        <v>1</v>
      </c>
      <c r="AD15" t="s">
        <v>1</v>
      </c>
      <c r="AE15" t="s">
        <v>1</v>
      </c>
      <c r="AG15" t="str">
        <f t="shared" si="0"/>
        <v>HRV</v>
      </c>
    </row>
    <row r="16" spans="1:33" x14ac:dyDescent="0.2">
      <c r="A16" t="s">
        <v>77</v>
      </c>
      <c r="B16" t="s">
        <v>1</v>
      </c>
      <c r="C16" t="s">
        <v>1</v>
      </c>
      <c r="D16" t="s">
        <v>1</v>
      </c>
      <c r="E16" t="s">
        <v>1</v>
      </c>
      <c r="F16" t="s">
        <v>1</v>
      </c>
      <c r="G16" t="s">
        <v>1</v>
      </c>
      <c r="H16" t="s">
        <v>1</v>
      </c>
      <c r="I16" t="s">
        <v>1</v>
      </c>
      <c r="J16" t="s">
        <v>1</v>
      </c>
      <c r="K16" t="s">
        <v>1</v>
      </c>
      <c r="L16" t="s">
        <v>1</v>
      </c>
      <c r="M16" t="s">
        <v>1</v>
      </c>
      <c r="N16" t="s">
        <v>1</v>
      </c>
      <c r="O16" t="s">
        <v>1</v>
      </c>
      <c r="P16" t="s">
        <v>1</v>
      </c>
      <c r="Q16" t="s">
        <v>1</v>
      </c>
      <c r="R16" t="s">
        <v>1</v>
      </c>
      <c r="S16" t="s">
        <v>1</v>
      </c>
      <c r="T16" t="s">
        <v>1</v>
      </c>
      <c r="U16" t="s">
        <v>1</v>
      </c>
      <c r="V16" t="s">
        <v>1</v>
      </c>
      <c r="W16" t="s">
        <v>1</v>
      </c>
      <c r="X16" t="s">
        <v>1</v>
      </c>
      <c r="Y16" t="s">
        <v>1</v>
      </c>
      <c r="Z16" t="s">
        <v>1</v>
      </c>
      <c r="AA16" t="s">
        <v>1</v>
      </c>
      <c r="AB16" t="s">
        <v>1</v>
      </c>
      <c r="AC16" t="s">
        <v>1</v>
      </c>
      <c r="AD16" t="s">
        <v>1</v>
      </c>
      <c r="AE16" t="s">
        <v>1</v>
      </c>
      <c r="AG16" t="str">
        <f t="shared" si="0"/>
        <v>CYP</v>
      </c>
    </row>
    <row r="17" spans="1:33" x14ac:dyDescent="0.2">
      <c r="A17" t="s">
        <v>78</v>
      </c>
      <c r="B17" t="s">
        <v>1</v>
      </c>
      <c r="C17" t="s">
        <v>1</v>
      </c>
      <c r="D17" t="s">
        <v>1</v>
      </c>
      <c r="E17" t="s">
        <v>1</v>
      </c>
      <c r="F17" t="s">
        <v>1</v>
      </c>
      <c r="G17" t="s">
        <v>1</v>
      </c>
      <c r="H17" t="s">
        <v>1</v>
      </c>
      <c r="I17" t="s">
        <v>1</v>
      </c>
      <c r="J17" t="s">
        <v>1</v>
      </c>
      <c r="K17" t="s">
        <v>1</v>
      </c>
      <c r="L17" t="s">
        <v>1</v>
      </c>
      <c r="M17" t="s">
        <v>1</v>
      </c>
      <c r="N17" t="s">
        <v>1</v>
      </c>
      <c r="O17" t="s">
        <v>1</v>
      </c>
      <c r="P17" t="s">
        <v>1</v>
      </c>
      <c r="Q17" t="s">
        <v>1</v>
      </c>
      <c r="R17" t="s">
        <v>1</v>
      </c>
      <c r="S17" t="s">
        <v>1</v>
      </c>
      <c r="T17" t="s">
        <v>1</v>
      </c>
      <c r="U17" t="s">
        <v>1</v>
      </c>
      <c r="V17" t="s">
        <v>1</v>
      </c>
      <c r="W17" t="s">
        <v>1</v>
      </c>
      <c r="X17" t="s">
        <v>1</v>
      </c>
      <c r="Y17" t="s">
        <v>1</v>
      </c>
      <c r="Z17" t="s">
        <v>1</v>
      </c>
      <c r="AA17" t="s">
        <v>1</v>
      </c>
      <c r="AB17" t="s">
        <v>1</v>
      </c>
      <c r="AC17" t="s">
        <v>1</v>
      </c>
      <c r="AD17" t="s">
        <v>1</v>
      </c>
      <c r="AE17" t="s">
        <v>1</v>
      </c>
      <c r="AG17" t="str">
        <f t="shared" si="0"/>
        <v>CZE</v>
      </c>
    </row>
    <row r="18" spans="1:33" x14ac:dyDescent="0.2">
      <c r="A18" t="s">
        <v>79</v>
      </c>
      <c r="B18" s="3">
        <v>-52.578718935222703</v>
      </c>
      <c r="C18" s="3">
        <v>-52.578718935222703</v>
      </c>
      <c r="D18" s="3">
        <v>-52.466606526585899</v>
      </c>
      <c r="E18" s="3">
        <v>-52.325554078987999</v>
      </c>
      <c r="F18" s="3">
        <v>-52.155561591606997</v>
      </c>
      <c r="G18" s="3">
        <v>-51.956629065351002</v>
      </c>
      <c r="H18" s="3">
        <v>-51.728756501199001</v>
      </c>
      <c r="I18" s="3">
        <v>-51.471943896181998</v>
      </c>
      <c r="J18" s="3">
        <v>-51.186191253270003</v>
      </c>
      <c r="K18" s="3">
        <v>-50.871498570482999</v>
      </c>
      <c r="L18" s="3">
        <v>-50.527865848821001</v>
      </c>
      <c r="M18" s="3">
        <v>-50.155293088374002</v>
      </c>
      <c r="N18" s="3">
        <v>-49.753780288941002</v>
      </c>
      <c r="O18" s="3">
        <v>-49.323327449723003</v>
      </c>
      <c r="P18" s="3">
        <v>-48.863934572630001</v>
      </c>
      <c r="Q18" s="3">
        <v>-48.375601655651998</v>
      </c>
      <c r="R18" s="3">
        <v>-47.763934973600001</v>
      </c>
      <c r="S18" s="3">
        <v>-47.169514469698001</v>
      </c>
      <c r="T18" s="3">
        <v>-46.548615144720998</v>
      </c>
      <c r="U18" s="3">
        <v>-45.901236999091999</v>
      </c>
      <c r="V18" s="3">
        <v>-45.227380033157999</v>
      </c>
      <c r="W18" s="3">
        <v>-45.730477625429998</v>
      </c>
      <c r="X18" s="3">
        <v>-46.233575216710001</v>
      </c>
      <c r="Y18" s="3">
        <v>-46.39580964612</v>
      </c>
      <c r="Z18" s="3">
        <v>-47.012983740160003</v>
      </c>
      <c r="AA18" s="3">
        <v>-47.116580157510001</v>
      </c>
      <c r="AB18" s="3">
        <v>-47.265726888090001</v>
      </c>
      <c r="AC18" s="3">
        <v>-47.363930359130002</v>
      </c>
      <c r="AD18" s="3">
        <v>-47.468888792439998</v>
      </c>
      <c r="AE18" s="3">
        <v>-47.681017820549997</v>
      </c>
      <c r="AG18" t="str">
        <f t="shared" si="0"/>
        <v>DNK</v>
      </c>
    </row>
    <row r="19" spans="1:33" x14ac:dyDescent="0.2">
      <c r="A19" t="s">
        <v>80</v>
      </c>
      <c r="B19" s="3">
        <v>-52.578718935222703</v>
      </c>
      <c r="C19" s="3">
        <v>-52.578718935222703</v>
      </c>
      <c r="D19" s="3">
        <v>-52.466606526585899</v>
      </c>
      <c r="E19" s="3">
        <v>-52.325554078987999</v>
      </c>
      <c r="F19" s="3">
        <v>-52.155561591606997</v>
      </c>
      <c r="G19" s="3">
        <v>-51.956629065351002</v>
      </c>
      <c r="H19" s="3">
        <v>-51.728756501199001</v>
      </c>
      <c r="I19" s="3">
        <v>-51.471943896181998</v>
      </c>
      <c r="J19" s="3">
        <v>-51.186191253270003</v>
      </c>
      <c r="K19" s="3">
        <v>-50.871498570482999</v>
      </c>
      <c r="L19" s="3">
        <v>-50.527865848821001</v>
      </c>
      <c r="M19" s="3">
        <v>-50.155293088374002</v>
      </c>
      <c r="N19" s="3">
        <v>-49.753780288941002</v>
      </c>
      <c r="O19" s="3">
        <v>-49.323327449723003</v>
      </c>
      <c r="P19" s="3">
        <v>-48.863934572630001</v>
      </c>
      <c r="Q19" s="3">
        <v>-48.375601655651998</v>
      </c>
      <c r="R19" s="3">
        <v>-47.763934973600001</v>
      </c>
      <c r="S19" s="3">
        <v>-47.169514469698001</v>
      </c>
      <c r="T19" s="3">
        <v>-46.548615144720998</v>
      </c>
      <c r="U19" s="3">
        <v>-45.901236999091999</v>
      </c>
      <c r="V19" s="3">
        <v>-45.227380033157999</v>
      </c>
      <c r="W19" s="3">
        <v>-45.730477625429998</v>
      </c>
      <c r="X19" s="3">
        <v>-46.233575216710001</v>
      </c>
      <c r="Y19" s="3">
        <v>-46.39580964612</v>
      </c>
      <c r="Z19" s="3">
        <v>-47.012983740160003</v>
      </c>
      <c r="AA19" s="3">
        <v>-47.116580157510001</v>
      </c>
      <c r="AB19" s="3">
        <v>-47.265726888090001</v>
      </c>
      <c r="AC19" s="3">
        <v>-47.363930359130002</v>
      </c>
      <c r="AD19" s="3">
        <v>-47.468888792439998</v>
      </c>
      <c r="AE19" s="3">
        <v>-47.681017820549997</v>
      </c>
      <c r="AG19" t="str">
        <f t="shared" si="0"/>
        <v>DKE</v>
      </c>
    </row>
    <row r="20" spans="1:33" x14ac:dyDescent="0.2">
      <c r="A20" t="s">
        <v>81</v>
      </c>
      <c r="B20" s="3">
        <v>-52.578709703722701</v>
      </c>
      <c r="C20" s="3">
        <v>-52.578709703722701</v>
      </c>
      <c r="D20" s="3">
        <v>-52.466597295085897</v>
      </c>
      <c r="E20" s="3">
        <v>-52.325544847487997</v>
      </c>
      <c r="F20" s="3">
        <v>-52.155552360107002</v>
      </c>
      <c r="G20" s="3">
        <v>-51.956619833851001</v>
      </c>
      <c r="H20" s="3">
        <v>-51.728747269698999</v>
      </c>
      <c r="I20" s="3">
        <v>-51.471934664682003</v>
      </c>
      <c r="J20" s="3">
        <v>-51.186182021770001</v>
      </c>
      <c r="K20" s="3">
        <v>-50.871489338982997</v>
      </c>
      <c r="L20" s="3">
        <v>-50.527856617321</v>
      </c>
      <c r="M20" s="3">
        <v>-50.155283856874</v>
      </c>
      <c r="N20" s="3">
        <v>-49.753771057441</v>
      </c>
      <c r="O20" s="3">
        <v>-49.323318218223001</v>
      </c>
      <c r="P20" s="3">
        <v>-48.863925341129999</v>
      </c>
      <c r="Q20" s="3">
        <v>-48.375592424152003</v>
      </c>
      <c r="R20" s="3">
        <v>-47.7639257421</v>
      </c>
      <c r="S20" s="3">
        <v>-47.169505238197999</v>
      </c>
      <c r="T20" s="3">
        <v>-46.548605913221003</v>
      </c>
      <c r="U20" s="3">
        <v>-45.901227767591998</v>
      </c>
      <c r="V20" s="3">
        <v>-45.227370801657997</v>
      </c>
      <c r="W20" s="3">
        <v>-45.730468393930003</v>
      </c>
      <c r="X20" s="3">
        <v>-46.233565985209999</v>
      </c>
      <c r="Y20" s="3">
        <v>-46.395800414619998</v>
      </c>
      <c r="Z20" s="3">
        <v>-47.012974508660001</v>
      </c>
      <c r="AA20" s="3">
        <v>-47.116570926009999</v>
      </c>
      <c r="AB20" s="3">
        <v>-47.265717656589999</v>
      </c>
      <c r="AC20" s="3">
        <v>-47.36392112763</v>
      </c>
      <c r="AD20" s="3">
        <v>-47.468879560940003</v>
      </c>
      <c r="AE20" s="3">
        <v>-47.681008589050002</v>
      </c>
      <c r="AG20" t="str">
        <f t="shared" si="0"/>
        <v>DNM</v>
      </c>
    </row>
    <row r="21" spans="1:33" x14ac:dyDescent="0.2">
      <c r="A21" t="s">
        <v>82</v>
      </c>
      <c r="B21" s="3">
        <v>-98.363592118749978</v>
      </c>
      <c r="C21" s="3">
        <v>-98.363592118749978</v>
      </c>
      <c r="D21" s="3">
        <v>-98.410427147130449</v>
      </c>
      <c r="E21" s="3">
        <v>-98.477097752983653</v>
      </c>
      <c r="F21" s="3">
        <v>-98.591526365358334</v>
      </c>
      <c r="G21" s="3">
        <v>-98.746894428640815</v>
      </c>
      <c r="H21" s="3">
        <v>-98.901292954465035</v>
      </c>
      <c r="I21" s="3">
        <v>-99.063434428640804</v>
      </c>
      <c r="J21" s="3">
        <v>-99.216617723194176</v>
      </c>
      <c r="K21" s="3">
        <v>-99.362491074508469</v>
      </c>
      <c r="L21" s="3">
        <v>-99.525054918154041</v>
      </c>
      <c r="M21" s="3">
        <v>-99.703035640347167</v>
      </c>
      <c r="N21" s="3">
        <v>-99.924780755278121</v>
      </c>
      <c r="O21" s="3">
        <v>-100.16618335742783</v>
      </c>
      <c r="P21" s="3">
        <v>-100.41461439885131</v>
      </c>
      <c r="Q21" s="3">
        <v>-100.64822890792905</v>
      </c>
      <c r="R21" s="3">
        <v>-100.87404468829216</v>
      </c>
      <c r="S21" s="3">
        <v>-101.06963899447953</v>
      </c>
      <c r="T21" s="3">
        <v>-101.28441676832114</v>
      </c>
      <c r="U21" s="3">
        <v>-101.51200026576488</v>
      </c>
      <c r="V21" s="3">
        <v>-101.7361784453873</v>
      </c>
      <c r="W21" s="3">
        <v>-101.93312613267845</v>
      </c>
      <c r="X21" s="3">
        <v>-102.12526064175619</v>
      </c>
      <c r="Y21" s="3">
        <v>-102.33167775298365</v>
      </c>
      <c r="Z21" s="3">
        <v>-102.50215709036948</v>
      </c>
      <c r="AA21" s="3">
        <v>-102.63784616810398</v>
      </c>
      <c r="AB21" s="3">
        <v>-102.71766628726193</v>
      </c>
      <c r="AC21" s="3">
        <v>-102.79020293876565</v>
      </c>
      <c r="AD21" s="3">
        <v>-102.7861586353963</v>
      </c>
      <c r="AE21" s="3">
        <v>-102.74689248185992</v>
      </c>
      <c r="AG21" t="str">
        <f t="shared" si="0"/>
        <v>EST</v>
      </c>
    </row>
    <row r="22" spans="1:33" hidden="1" x14ac:dyDescent="0.2">
      <c r="A22" t="s">
        <v>83</v>
      </c>
      <c r="B22" s="3">
        <v>-6905.0495693773</v>
      </c>
      <c r="C22" s="3">
        <v>-6905.0495693773</v>
      </c>
      <c r="D22" s="3">
        <v>-6954.9371010719278</v>
      </c>
      <c r="E22" s="3">
        <v>-6787.7835154210661</v>
      </c>
      <c r="F22" s="3">
        <v>-6660.8969535330298</v>
      </c>
      <c r="G22" s="3">
        <v>-6489.8861270163316</v>
      </c>
      <c r="H22" s="3">
        <v>-6381.0085153562723</v>
      </c>
      <c r="I22" s="3">
        <v>-6353.435591791379</v>
      </c>
      <c r="J22" s="3">
        <v>-6179.1257496936132</v>
      </c>
      <c r="K22" s="3">
        <v>-6021.4359912951395</v>
      </c>
      <c r="L22" s="3">
        <v>-5945.0026431109509</v>
      </c>
      <c r="M22" s="3">
        <v>-5887.0239753602646</v>
      </c>
      <c r="N22" s="3">
        <v>-5842.9431600630305</v>
      </c>
      <c r="O22" s="3">
        <v>-5765.6578303659717</v>
      </c>
      <c r="P22" s="3">
        <v>-5729.1140231849313</v>
      </c>
      <c r="Q22" s="3">
        <v>-5685.269809780124</v>
      </c>
      <c r="R22" s="3">
        <v>-5664.2349484497718</v>
      </c>
      <c r="S22" s="3">
        <v>-5664.5567116509819</v>
      </c>
      <c r="T22" s="3">
        <v>-5525.9798465400108</v>
      </c>
      <c r="U22" s="3">
        <v>-5344.7822637047484</v>
      </c>
      <c r="V22" s="3">
        <v>-5357.4392285699105</v>
      </c>
      <c r="W22" s="3">
        <v>-5126.6642183984914</v>
      </c>
      <c r="X22" s="3">
        <v>-4963.6952517278078</v>
      </c>
      <c r="Y22" s="3">
        <v>-4830.9390458107036</v>
      </c>
      <c r="Z22" s="3">
        <v>-4658.9262730999008</v>
      </c>
      <c r="AA22" s="3">
        <v>-4594.2099580168615</v>
      </c>
      <c r="AB22" s="3">
        <v>-4498.7267180905892</v>
      </c>
      <c r="AC22" s="3">
        <v>-4390.9295930740946</v>
      </c>
      <c r="AD22" s="3">
        <v>-4331.5036817443624</v>
      </c>
      <c r="AE22" s="3">
        <v>-4123.7976176280272</v>
      </c>
      <c r="AG22" t="str">
        <f t="shared" si="0"/>
        <v>EUA</v>
      </c>
    </row>
    <row r="23" spans="1:33" ht="19.8" x14ac:dyDescent="0.3">
      <c r="A23" s="64" t="s">
        <v>178</v>
      </c>
      <c r="B23" s="65"/>
      <c r="C23" s="65">
        <f>(C24/1000*(44/12))-C57</f>
        <v>-24.690576656838651</v>
      </c>
      <c r="D23" s="65">
        <f t="shared" ref="D23:AE23" si="1">(D24/1000*(44/12))-D57</f>
        <v>-24.900590264209089</v>
      </c>
      <c r="E23" s="65">
        <f t="shared" si="1"/>
        <v>-24.318653747449403</v>
      </c>
      <c r="F23" s="65">
        <f t="shared" si="1"/>
        <v>-23.888386492726472</v>
      </c>
      <c r="G23" s="65">
        <f t="shared" si="1"/>
        <v>-23.295197334389901</v>
      </c>
      <c r="H23" s="65">
        <f t="shared" si="1"/>
        <v>-22.931249757578083</v>
      </c>
      <c r="I23" s="65">
        <f t="shared" si="1"/>
        <v>-22.865409046119517</v>
      </c>
      <c r="J23" s="65">
        <f t="shared" si="1"/>
        <v>-22.262623520145805</v>
      </c>
      <c r="K23" s="65">
        <f t="shared" si="1"/>
        <v>-21.722121589565671</v>
      </c>
      <c r="L23" s="65">
        <f t="shared" si="1"/>
        <v>-21.480035902560203</v>
      </c>
      <c r="M23" s="65">
        <f t="shared" si="1"/>
        <v>-21.30943279338565</v>
      </c>
      <c r="N23" s="65">
        <f t="shared" si="1"/>
        <v>-21.18782165407784</v>
      </c>
      <c r="O23" s="65">
        <f t="shared" si="1"/>
        <v>-20.947259831170054</v>
      </c>
      <c r="P23" s="65">
        <f t="shared" si="1"/>
        <v>-20.856861962648317</v>
      </c>
      <c r="Q23" s="65">
        <f t="shared" si="1"/>
        <v>-20.739336805551012</v>
      </c>
      <c r="R23" s="65">
        <f t="shared" si="1"/>
        <v>-20.706397614181761</v>
      </c>
      <c r="S23" s="65">
        <f t="shared" si="1"/>
        <v>-20.751900063483486</v>
      </c>
      <c r="T23" s="65">
        <f t="shared" si="1"/>
        <v>-20.287965211438468</v>
      </c>
      <c r="U23" s="65">
        <f t="shared" si="1"/>
        <v>-19.667176407805368</v>
      </c>
      <c r="V23" s="65">
        <f t="shared" si="1"/>
        <v>-19.756986556943513</v>
      </c>
      <c r="W23" s="65">
        <f t="shared" si="1"/>
        <v>-18.954388132829656</v>
      </c>
      <c r="X23" s="65">
        <f t="shared" si="1"/>
        <v>-18.39667560629659</v>
      </c>
      <c r="Y23" s="65">
        <f t="shared" si="1"/>
        <v>-17.971322772039581</v>
      </c>
      <c r="Z23" s="65">
        <f t="shared" si="1"/>
        <v>-17.38044129545089</v>
      </c>
      <c r="AA23" s="65">
        <f t="shared" si="1"/>
        <v>-17.179450215513238</v>
      </c>
      <c r="AB23" s="65">
        <f t="shared" si="1"/>
        <v>-16.875111356806578</v>
      </c>
      <c r="AC23" s="65">
        <f t="shared" si="1"/>
        <v>-16.508770990741557</v>
      </c>
      <c r="AD23" s="65">
        <f t="shared" si="1"/>
        <v>-16.313862785736209</v>
      </c>
      <c r="AE23" s="65">
        <f t="shared" si="1"/>
        <v>-15.570508312316532</v>
      </c>
      <c r="AG23" t="str">
        <f t="shared" si="0"/>
        <v>EUC</v>
      </c>
    </row>
    <row r="24" spans="1:33" s="9" customFormat="1" x14ac:dyDescent="0.2">
      <c r="A24" s="9" t="s">
        <v>84</v>
      </c>
      <c r="B24" s="13">
        <v>-6905.243432578498</v>
      </c>
      <c r="C24" s="13">
        <v>-6905.243432578498</v>
      </c>
      <c r="D24" s="13">
        <v>-6955.2225475301511</v>
      </c>
      <c r="E24" s="13">
        <v>-6788.1790630863679</v>
      </c>
      <c r="F24" s="13">
        <v>-6661.3146965045225</v>
      </c>
      <c r="G24" s="13">
        <v>-6490.3334727632782</v>
      </c>
      <c r="H24" s="13">
        <v>-6381.5358039481025</v>
      </c>
      <c r="I24" s="13">
        <v>-6353.9924831586632</v>
      </c>
      <c r="J24" s="13">
        <v>-6179.7329039280085</v>
      </c>
      <c r="K24" s="13">
        <v>-6022.1246907711266</v>
      </c>
      <c r="L24" s="13">
        <v>-5945.7328720201031</v>
      </c>
      <c r="M24" s="13">
        <v>-5887.8685883011913</v>
      </c>
      <c r="N24" s="13">
        <v>-5843.8380358710674</v>
      </c>
      <c r="O24" s="13">
        <v>-5766.620207201795</v>
      </c>
      <c r="P24" s="13">
        <v>-5730.154266009924</v>
      </c>
      <c r="Q24" s="13">
        <v>-5686.3384945933212</v>
      </c>
      <c r="R24" s="13">
        <v>-5665.3508756246792</v>
      </c>
      <c r="S24" s="13">
        <v>-5665.7195074465417</v>
      </c>
      <c r="T24" s="13">
        <v>-5527.1705094567242</v>
      </c>
      <c r="U24" s="13">
        <v>-5346.0180117597019</v>
      </c>
      <c r="V24" s="13">
        <v>-5358.725312732</v>
      </c>
      <c r="W24" s="13">
        <v>-5127.9801052867761</v>
      </c>
      <c r="X24" s="13">
        <v>-4965.0407414948468</v>
      </c>
      <c r="Y24" s="13">
        <v>-4832.3141384564979</v>
      </c>
      <c r="Z24" s="13">
        <v>-4660.3103084294917</v>
      </c>
      <c r="AA24" s="13">
        <v>-4595.60293603025</v>
      </c>
      <c r="AB24" s="13">
        <v>-4500.1243245877749</v>
      </c>
      <c r="AC24" s="13">
        <v>-4392.336142255077</v>
      </c>
      <c r="AD24" s="13">
        <v>-4332.9191736091416</v>
      </c>
      <c r="AE24" s="13">
        <v>-4125.2220521766039</v>
      </c>
      <c r="AG24" t="str">
        <f t="shared" si="0"/>
        <v>EUC</v>
      </c>
    </row>
    <row r="25" spans="1:33" x14ac:dyDescent="0.2">
      <c r="A25" t="s">
        <v>85</v>
      </c>
      <c r="B25" s="3">
        <v>-3493.2269999999999</v>
      </c>
      <c r="C25" s="3">
        <v>-3493.2269999999999</v>
      </c>
      <c r="D25" s="3">
        <v>-3535.9479999999999</v>
      </c>
      <c r="E25" s="3">
        <v>-3369.027</v>
      </c>
      <c r="F25" s="3">
        <v>-3245.4609999999998</v>
      </c>
      <c r="G25" s="3">
        <v>-3074.3389999999999</v>
      </c>
      <c r="H25" s="3">
        <v>-2954.5239999999999</v>
      </c>
      <c r="I25" s="3">
        <v>-2928.8969999999999</v>
      </c>
      <c r="J25" s="3">
        <v>-2759.8960000000002</v>
      </c>
      <c r="K25" s="3">
        <v>-2606.2130000000002</v>
      </c>
      <c r="L25" s="3">
        <v>-2536.953</v>
      </c>
      <c r="M25" s="3">
        <v>-2482.5259999999998</v>
      </c>
      <c r="N25" s="3">
        <v>-2447.3850000000002</v>
      </c>
      <c r="O25" s="3">
        <v>-2379.0390000000002</v>
      </c>
      <c r="P25" s="3">
        <v>-2345.9340000000002</v>
      </c>
      <c r="Q25" s="3">
        <v>-2335.3919999999998</v>
      </c>
      <c r="R25" s="3">
        <v>-2344.2959999999998</v>
      </c>
      <c r="S25" s="3">
        <v>-2361.846</v>
      </c>
      <c r="T25" s="3">
        <v>-2267.9589999999998</v>
      </c>
      <c r="U25" s="3">
        <v>-2139.1390000000001</v>
      </c>
      <c r="V25" s="3">
        <v>-2204.0390000000002</v>
      </c>
      <c r="W25" s="3">
        <v>-1984.2539999999999</v>
      </c>
      <c r="X25" s="3">
        <v>-1898.9849999999999</v>
      </c>
      <c r="Y25" s="3">
        <v>-1830.5029999999999</v>
      </c>
      <c r="Z25" s="3">
        <v>-1671.4749999999999</v>
      </c>
      <c r="AA25" s="3">
        <v>-1595.509</v>
      </c>
      <c r="AB25" s="3">
        <v>-1483.2059999999999</v>
      </c>
      <c r="AC25" s="3">
        <v>-1380.3420000000001</v>
      </c>
      <c r="AD25" s="3">
        <v>-1319.348</v>
      </c>
      <c r="AE25" s="3">
        <v>-1175.818</v>
      </c>
      <c r="AG25" t="str">
        <f t="shared" si="0"/>
        <v>FIN</v>
      </c>
    </row>
    <row r="26" spans="1:33" x14ac:dyDescent="0.2">
      <c r="A26" t="s">
        <v>86</v>
      </c>
      <c r="B26" t="s">
        <v>1</v>
      </c>
      <c r="C26" t="s">
        <v>1</v>
      </c>
      <c r="D26" t="s">
        <v>1</v>
      </c>
      <c r="E26" t="s">
        <v>1</v>
      </c>
      <c r="F26" t="s">
        <v>1</v>
      </c>
      <c r="G26" t="s">
        <v>1</v>
      </c>
      <c r="H26" t="s">
        <v>1</v>
      </c>
      <c r="I26" t="s">
        <v>1</v>
      </c>
      <c r="J26" t="s">
        <v>1</v>
      </c>
      <c r="K26" t="s">
        <v>1</v>
      </c>
      <c r="L26" t="s">
        <v>1</v>
      </c>
      <c r="M26" t="s">
        <v>1</v>
      </c>
      <c r="N26" t="s">
        <v>1</v>
      </c>
      <c r="O26" t="s">
        <v>1</v>
      </c>
      <c r="P26" t="s">
        <v>1</v>
      </c>
      <c r="Q26" t="s">
        <v>1</v>
      </c>
      <c r="R26" t="s">
        <v>1</v>
      </c>
      <c r="S26" t="s">
        <v>1</v>
      </c>
      <c r="T26" t="s">
        <v>1</v>
      </c>
      <c r="U26" t="s">
        <v>1</v>
      </c>
      <c r="V26" t="s">
        <v>1</v>
      </c>
      <c r="W26" t="s">
        <v>1</v>
      </c>
      <c r="X26" t="s">
        <v>1</v>
      </c>
      <c r="Y26" t="s">
        <v>1</v>
      </c>
      <c r="Z26" t="s">
        <v>1</v>
      </c>
      <c r="AA26" t="s">
        <v>1</v>
      </c>
      <c r="AB26" t="s">
        <v>1</v>
      </c>
      <c r="AC26" t="s">
        <v>1</v>
      </c>
      <c r="AD26" t="s">
        <v>1</v>
      </c>
      <c r="AE26" t="s">
        <v>1</v>
      </c>
      <c r="AG26" t="str">
        <f t="shared" si="0"/>
        <v>FRA</v>
      </c>
    </row>
    <row r="27" spans="1:33" x14ac:dyDescent="0.2">
      <c r="A27" t="s">
        <v>87</v>
      </c>
      <c r="B27" t="s">
        <v>1</v>
      </c>
      <c r="C27" t="s">
        <v>1</v>
      </c>
      <c r="D27" t="s">
        <v>1</v>
      </c>
      <c r="E27" t="s">
        <v>1</v>
      </c>
      <c r="F27" t="s">
        <v>1</v>
      </c>
      <c r="G27" t="s">
        <v>1</v>
      </c>
      <c r="H27" t="s">
        <v>1</v>
      </c>
      <c r="I27" t="s">
        <v>1</v>
      </c>
      <c r="J27" t="s">
        <v>1</v>
      </c>
      <c r="K27" t="s">
        <v>1</v>
      </c>
      <c r="L27" t="s">
        <v>1</v>
      </c>
      <c r="M27" t="s">
        <v>1</v>
      </c>
      <c r="N27" t="s">
        <v>1</v>
      </c>
      <c r="O27" t="s">
        <v>1</v>
      </c>
      <c r="P27" t="s">
        <v>1</v>
      </c>
      <c r="Q27" t="s">
        <v>1</v>
      </c>
      <c r="R27" t="s">
        <v>1</v>
      </c>
      <c r="S27" t="s">
        <v>1</v>
      </c>
      <c r="T27" t="s">
        <v>1</v>
      </c>
      <c r="U27" t="s">
        <v>1</v>
      </c>
      <c r="V27" t="s">
        <v>1</v>
      </c>
      <c r="W27" t="s">
        <v>1</v>
      </c>
      <c r="X27" t="s">
        <v>1</v>
      </c>
      <c r="Y27" t="s">
        <v>1</v>
      </c>
      <c r="Z27" t="s">
        <v>1</v>
      </c>
      <c r="AA27" t="s">
        <v>1</v>
      </c>
      <c r="AB27" t="s">
        <v>1</v>
      </c>
      <c r="AC27" t="s">
        <v>1</v>
      </c>
      <c r="AD27" t="s">
        <v>1</v>
      </c>
      <c r="AE27" t="s">
        <v>1</v>
      </c>
      <c r="AG27" t="str">
        <f t="shared" si="0"/>
        <v>FRK</v>
      </c>
    </row>
    <row r="28" spans="1:33" x14ac:dyDescent="0.2">
      <c r="A28" t="s">
        <v>88</v>
      </c>
      <c r="B28" s="3">
        <v>-725.76251345829996</v>
      </c>
      <c r="C28" s="3">
        <v>-725.76251345829996</v>
      </c>
      <c r="D28" s="3">
        <v>-725.97639354605997</v>
      </c>
      <c r="E28" s="3">
        <v>-726.19054297061996</v>
      </c>
      <c r="F28" s="3">
        <v>-726.37399881427996</v>
      </c>
      <c r="G28" s="3">
        <v>-726.54005653152001</v>
      </c>
      <c r="H28" s="3">
        <v>-726.69587520367998</v>
      </c>
      <c r="I28" s="3">
        <v>-726.81565773810007</v>
      </c>
      <c r="J28" s="3">
        <v>-726.92549311568007</v>
      </c>
      <c r="K28" s="3">
        <v>-727.04787972525003</v>
      </c>
      <c r="L28" s="3">
        <v>-727.1246035785</v>
      </c>
      <c r="M28" s="3">
        <v>-727.18312639529995</v>
      </c>
      <c r="N28" s="3">
        <v>-723.59540215508002</v>
      </c>
      <c r="O28" s="3">
        <v>-719.63379876680006</v>
      </c>
      <c r="P28" s="3">
        <v>-715.24144190960999</v>
      </c>
      <c r="Q28" s="3">
        <v>-710.33879867411997</v>
      </c>
      <c r="R28" s="3">
        <v>-704.78610310810996</v>
      </c>
      <c r="S28" s="3">
        <v>-706.76787881993994</v>
      </c>
      <c r="T28" s="3">
        <v>-708.74542306118997</v>
      </c>
      <c r="U28" s="3">
        <v>-710.72769132176995</v>
      </c>
      <c r="V28" s="3">
        <v>-710.47007349846001</v>
      </c>
      <c r="W28" s="3">
        <v>-710.14322782040006</v>
      </c>
      <c r="X28" s="3">
        <v>-709.74188452580006</v>
      </c>
      <c r="Y28" s="3">
        <v>-709.32694852380996</v>
      </c>
      <c r="Z28" s="3">
        <v>-709.49195326279994</v>
      </c>
      <c r="AA28" s="3">
        <v>-709.60461739667994</v>
      </c>
      <c r="AB28" s="3">
        <v>-709.59431320236001</v>
      </c>
      <c r="AC28" s="3">
        <v>-709.49104467528002</v>
      </c>
      <c r="AD28" s="3">
        <v>-710.03951567231991</v>
      </c>
      <c r="AE28" s="3">
        <v>-710.32489089210003</v>
      </c>
      <c r="AG28" t="str">
        <f t="shared" si="0"/>
        <v>DEU</v>
      </c>
    </row>
    <row r="29" spans="1:33" x14ac:dyDescent="0.2">
      <c r="A29" t="s">
        <v>89</v>
      </c>
      <c r="B29" t="s">
        <v>134</v>
      </c>
      <c r="C29" t="s">
        <v>134</v>
      </c>
      <c r="D29" t="s">
        <v>134</v>
      </c>
      <c r="E29" t="s">
        <v>134</v>
      </c>
      <c r="F29" t="s">
        <v>134</v>
      </c>
      <c r="G29" t="s">
        <v>134</v>
      </c>
      <c r="H29" t="s">
        <v>134</v>
      </c>
      <c r="I29" t="s">
        <v>134</v>
      </c>
      <c r="J29" t="s">
        <v>134</v>
      </c>
      <c r="K29" t="s">
        <v>134</v>
      </c>
      <c r="L29" t="s">
        <v>134</v>
      </c>
      <c r="M29" t="s">
        <v>134</v>
      </c>
      <c r="N29" t="s">
        <v>134</v>
      </c>
      <c r="O29" t="s">
        <v>134</v>
      </c>
      <c r="P29" t="s">
        <v>134</v>
      </c>
      <c r="Q29" t="s">
        <v>134</v>
      </c>
      <c r="R29" t="s">
        <v>134</v>
      </c>
      <c r="S29" t="s">
        <v>134</v>
      </c>
      <c r="T29" t="s">
        <v>134</v>
      </c>
      <c r="U29" t="s">
        <v>134</v>
      </c>
      <c r="V29" t="s">
        <v>134</v>
      </c>
      <c r="W29" t="s">
        <v>134</v>
      </c>
      <c r="X29" t="s">
        <v>134</v>
      </c>
      <c r="Y29" t="s">
        <v>134</v>
      </c>
      <c r="Z29" t="s">
        <v>134</v>
      </c>
      <c r="AA29" t="s">
        <v>134</v>
      </c>
      <c r="AB29" t="s">
        <v>135</v>
      </c>
      <c r="AC29" t="s">
        <v>135</v>
      </c>
      <c r="AD29" t="s">
        <v>135</v>
      </c>
      <c r="AE29" t="s">
        <v>135</v>
      </c>
      <c r="AG29" t="str">
        <f t="shared" si="0"/>
        <v>GRC</v>
      </c>
    </row>
    <row r="30" spans="1:33" x14ac:dyDescent="0.2">
      <c r="A30" t="s">
        <v>90</v>
      </c>
      <c r="B30" s="3">
        <v>-16.8064</v>
      </c>
      <c r="C30" s="3">
        <v>-16.8064</v>
      </c>
      <c r="D30" s="3">
        <v>-16.8064</v>
      </c>
      <c r="E30" s="3">
        <v>-16.8064</v>
      </c>
      <c r="F30" s="3">
        <v>-16.8064</v>
      </c>
      <c r="G30" s="3">
        <v>-16.8064</v>
      </c>
      <c r="H30" s="3">
        <v>-16.8064</v>
      </c>
      <c r="I30" s="3">
        <v>-16.8064</v>
      </c>
      <c r="J30" s="3">
        <v>-16.8064</v>
      </c>
      <c r="K30" s="3">
        <v>-16.8064</v>
      </c>
      <c r="L30" s="3">
        <v>-16.8064</v>
      </c>
      <c r="M30" s="3">
        <v>-16.8064</v>
      </c>
      <c r="N30" s="3">
        <v>-16.8064</v>
      </c>
      <c r="O30" s="3">
        <v>-16.8064</v>
      </c>
      <c r="P30" s="3">
        <v>-16.8064</v>
      </c>
      <c r="Q30" s="3">
        <v>-16.8064</v>
      </c>
      <c r="R30" s="3">
        <v>-16.8064</v>
      </c>
      <c r="S30" s="3">
        <v>-16.8064</v>
      </c>
      <c r="T30" s="3">
        <v>-16.8064</v>
      </c>
      <c r="U30" s="3">
        <v>-16.8064</v>
      </c>
      <c r="V30" s="3">
        <v>-16.8064</v>
      </c>
      <c r="W30" s="3">
        <v>-16.8064</v>
      </c>
      <c r="X30" s="3">
        <v>-16.8064</v>
      </c>
      <c r="Y30" s="3">
        <v>-16.8064</v>
      </c>
      <c r="Z30" s="3">
        <v>-16.8064</v>
      </c>
      <c r="AA30" s="3">
        <v>-16.8064</v>
      </c>
      <c r="AB30" s="3">
        <v>-16.8064</v>
      </c>
      <c r="AC30" s="3">
        <v>-16.8064</v>
      </c>
      <c r="AD30" s="3">
        <v>-16.8064</v>
      </c>
      <c r="AE30" s="3">
        <v>-16.8064</v>
      </c>
      <c r="AG30" t="str">
        <f t="shared" si="0"/>
        <v>HUN</v>
      </c>
    </row>
    <row r="31" spans="1:33" hidden="1" x14ac:dyDescent="0.2">
      <c r="A31" t="s">
        <v>91</v>
      </c>
      <c r="B31" s="3">
        <v>-0.19386320119773001</v>
      </c>
      <c r="C31" s="3">
        <v>-0.19386320119773001</v>
      </c>
      <c r="D31" s="3">
        <v>-0.28544645822288001</v>
      </c>
      <c r="E31" s="3">
        <v>-0.39554766530135999</v>
      </c>
      <c r="F31" s="3">
        <v>-0.41774297149269002</v>
      </c>
      <c r="G31" s="3">
        <v>-0.44734574694663998</v>
      </c>
      <c r="H31" s="3">
        <v>-0.52728859183008003</v>
      </c>
      <c r="I31" s="3">
        <v>-0.55689136728402</v>
      </c>
      <c r="J31" s="3">
        <v>-0.60715423439474003</v>
      </c>
      <c r="K31" s="3">
        <v>-0.68869947598708003</v>
      </c>
      <c r="L31" s="3">
        <v>-0.73022890915264005</v>
      </c>
      <c r="M31" s="3">
        <v>-0.84461294092627004</v>
      </c>
      <c r="N31" s="3">
        <v>-0.89487580803697997</v>
      </c>
      <c r="O31" s="3">
        <v>-0.96237683582334999</v>
      </c>
      <c r="P31" s="3">
        <v>-1.04024282499299</v>
      </c>
      <c r="Q31" s="3">
        <v>-1.0686848131972</v>
      </c>
      <c r="R31" s="3">
        <v>-1.11592717490769</v>
      </c>
      <c r="S31" s="3">
        <v>-1.16279579556011</v>
      </c>
      <c r="T31" s="3">
        <v>-1.19066291671397</v>
      </c>
      <c r="U31" s="3">
        <v>-1.23574805495412</v>
      </c>
      <c r="V31" s="3">
        <v>-1.2860841620897501</v>
      </c>
      <c r="W31" s="3">
        <v>-1.3158868882847501</v>
      </c>
      <c r="X31" s="3">
        <v>-1.3454897670391699</v>
      </c>
      <c r="Y31" s="3">
        <v>-1.3750926457935699</v>
      </c>
      <c r="Z31" s="3">
        <v>-1.3840353295907499</v>
      </c>
      <c r="AA31" s="3">
        <v>-1.3929780133879399</v>
      </c>
      <c r="AB31" s="3">
        <v>-1.3976064971851201</v>
      </c>
      <c r="AC31" s="3">
        <v>-1.4065491809823001</v>
      </c>
      <c r="AD31" s="3">
        <v>-1.4154918647794901</v>
      </c>
      <c r="AE31" s="3">
        <v>-1.4244345485766701</v>
      </c>
      <c r="AG31" t="str">
        <f t="shared" si="0"/>
        <v>ISL</v>
      </c>
    </row>
    <row r="32" spans="1:33" x14ac:dyDescent="0.2">
      <c r="A32" t="s">
        <v>92</v>
      </c>
      <c r="B32" s="3">
        <v>-158.62971754618849</v>
      </c>
      <c r="C32" s="3">
        <v>-158.62971754618849</v>
      </c>
      <c r="D32" s="3">
        <v>-166.15497626165026</v>
      </c>
      <c r="E32" s="3">
        <v>-173.4884189163204</v>
      </c>
      <c r="F32" s="3">
        <v>-179.30229906167224</v>
      </c>
      <c r="G32" s="3">
        <v>-187.03396760175306</v>
      </c>
      <c r="H32" s="3">
        <v>-199.00188230276163</v>
      </c>
      <c r="I32" s="3">
        <v>-207.69769940909984</v>
      </c>
      <c r="J32" s="3">
        <v>-211.13876910196322</v>
      </c>
      <c r="K32" s="3">
        <v>-215.60674468919854</v>
      </c>
      <c r="L32" s="3">
        <v>-219.34788650746</v>
      </c>
      <c r="M32" s="3">
        <v>-223.98428914641002</v>
      </c>
      <c r="N32" s="3">
        <v>-230.25533286548571</v>
      </c>
      <c r="O32" s="3">
        <v>-235.06723316275756</v>
      </c>
      <c r="P32" s="3">
        <v>-238.01789306806464</v>
      </c>
      <c r="Q32" s="3">
        <v>-241.91592672509887</v>
      </c>
      <c r="R32" s="3">
        <v>-244.96419903207877</v>
      </c>
      <c r="S32" s="3">
        <v>-245.71071800881168</v>
      </c>
      <c r="T32" s="3">
        <v>-246.3523127786558</v>
      </c>
      <c r="U32" s="3">
        <v>-245.91452569093801</v>
      </c>
      <c r="V32" s="3">
        <v>-247.80853494313001</v>
      </c>
      <c r="W32" s="3">
        <v>-248.47945599647275</v>
      </c>
      <c r="X32" s="3">
        <v>-249.43944738142022</v>
      </c>
      <c r="Y32" s="3">
        <v>-250.00098493880881</v>
      </c>
      <c r="Z32" s="3">
        <v>-249.10056198208827</v>
      </c>
      <c r="AA32" s="3">
        <v>-249.23728788521183</v>
      </c>
      <c r="AB32" s="3">
        <v>-248.07691859799789</v>
      </c>
      <c r="AC32" s="3">
        <v>-250.18339541942348</v>
      </c>
      <c r="AD32" s="3">
        <v>-253.62159344357923</v>
      </c>
      <c r="AE32" s="3">
        <v>-255.98706670086125</v>
      </c>
      <c r="AG32" t="str">
        <f t="shared" si="0"/>
        <v>IRL</v>
      </c>
    </row>
    <row r="33" spans="1:33" x14ac:dyDescent="0.2">
      <c r="A33" t="s">
        <v>93</v>
      </c>
      <c r="B33" t="s">
        <v>1</v>
      </c>
      <c r="C33" t="s">
        <v>1</v>
      </c>
      <c r="D33" t="s">
        <v>1</v>
      </c>
      <c r="E33" t="s">
        <v>1</v>
      </c>
      <c r="F33" t="s">
        <v>1</v>
      </c>
      <c r="G33" t="s">
        <v>1</v>
      </c>
      <c r="H33" t="s">
        <v>1</v>
      </c>
      <c r="I33" t="s">
        <v>1</v>
      </c>
      <c r="J33" t="s">
        <v>1</v>
      </c>
      <c r="K33" t="s">
        <v>1</v>
      </c>
      <c r="L33" t="s">
        <v>1</v>
      </c>
      <c r="M33" t="s">
        <v>1</v>
      </c>
      <c r="N33" t="s">
        <v>1</v>
      </c>
      <c r="O33" t="s">
        <v>1</v>
      </c>
      <c r="P33" t="s">
        <v>1</v>
      </c>
      <c r="Q33" t="s">
        <v>1</v>
      </c>
      <c r="R33" t="s">
        <v>1</v>
      </c>
      <c r="S33" t="s">
        <v>1</v>
      </c>
      <c r="T33" t="s">
        <v>1</v>
      </c>
      <c r="U33" t="s">
        <v>1</v>
      </c>
      <c r="V33" t="s">
        <v>1</v>
      </c>
      <c r="W33" t="s">
        <v>1</v>
      </c>
      <c r="X33" t="s">
        <v>1</v>
      </c>
      <c r="Y33" t="s">
        <v>1</v>
      </c>
      <c r="Z33" t="s">
        <v>1</v>
      </c>
      <c r="AA33" t="s">
        <v>1</v>
      </c>
      <c r="AB33" t="s">
        <v>1</v>
      </c>
      <c r="AC33" t="s">
        <v>1</v>
      </c>
      <c r="AD33" t="s">
        <v>1</v>
      </c>
      <c r="AE33" t="s">
        <v>1</v>
      </c>
      <c r="AG33" t="str">
        <f t="shared" si="0"/>
        <v>ITA</v>
      </c>
    </row>
    <row r="34" spans="1:33" x14ac:dyDescent="0.2">
      <c r="A34" t="s">
        <v>94</v>
      </c>
      <c r="B34" t="s">
        <v>1</v>
      </c>
      <c r="C34" t="s">
        <v>1</v>
      </c>
      <c r="D34" t="s">
        <v>1</v>
      </c>
      <c r="E34" t="s">
        <v>1</v>
      </c>
      <c r="F34" t="s">
        <v>1</v>
      </c>
      <c r="G34" t="s">
        <v>1</v>
      </c>
      <c r="H34" t="s">
        <v>1</v>
      </c>
      <c r="I34" t="s">
        <v>1</v>
      </c>
      <c r="J34" t="s">
        <v>1</v>
      </c>
      <c r="K34" t="s">
        <v>1</v>
      </c>
      <c r="L34" t="s">
        <v>1</v>
      </c>
      <c r="M34" t="s">
        <v>1</v>
      </c>
      <c r="N34" t="s">
        <v>1</v>
      </c>
      <c r="O34" t="s">
        <v>1</v>
      </c>
      <c r="P34" t="s">
        <v>1</v>
      </c>
      <c r="Q34" t="s">
        <v>1</v>
      </c>
      <c r="R34" t="s">
        <v>1</v>
      </c>
      <c r="S34" t="s">
        <v>1</v>
      </c>
      <c r="T34" t="s">
        <v>1</v>
      </c>
      <c r="U34" t="s">
        <v>1</v>
      </c>
      <c r="V34" t="s">
        <v>1</v>
      </c>
      <c r="W34" t="s">
        <v>1</v>
      </c>
      <c r="X34" t="s">
        <v>1</v>
      </c>
      <c r="Y34" t="s">
        <v>1</v>
      </c>
      <c r="Z34" t="s">
        <v>1</v>
      </c>
      <c r="AA34" t="s">
        <v>1</v>
      </c>
      <c r="AB34" t="s">
        <v>1</v>
      </c>
      <c r="AC34" t="s">
        <v>1</v>
      </c>
      <c r="AD34" t="s">
        <v>1</v>
      </c>
      <c r="AE34" t="s">
        <v>1</v>
      </c>
      <c r="AG34" t="str">
        <f t="shared" si="0"/>
        <v>JPN</v>
      </c>
    </row>
    <row r="35" spans="1:33" hidden="1" x14ac:dyDescent="0.2">
      <c r="A35" t="s">
        <v>95</v>
      </c>
      <c r="B35" t="s">
        <v>1</v>
      </c>
      <c r="C35" t="s">
        <v>1</v>
      </c>
      <c r="D35" t="s">
        <v>1</v>
      </c>
      <c r="E35" t="s">
        <v>1</v>
      </c>
      <c r="F35" t="s">
        <v>1</v>
      </c>
      <c r="G35" t="s">
        <v>1</v>
      </c>
      <c r="H35" t="s">
        <v>1</v>
      </c>
      <c r="I35" t="s">
        <v>1</v>
      </c>
      <c r="J35" t="s">
        <v>1</v>
      </c>
      <c r="K35" t="s">
        <v>1</v>
      </c>
      <c r="L35" t="s">
        <v>1</v>
      </c>
      <c r="M35" t="s">
        <v>1</v>
      </c>
      <c r="N35" t="s">
        <v>1</v>
      </c>
      <c r="O35" t="s">
        <v>1</v>
      </c>
      <c r="P35" t="s">
        <v>1</v>
      </c>
      <c r="Q35" t="s">
        <v>1</v>
      </c>
      <c r="R35" t="s">
        <v>1</v>
      </c>
      <c r="S35" t="s">
        <v>1</v>
      </c>
      <c r="T35" t="s">
        <v>1</v>
      </c>
      <c r="U35" t="s">
        <v>1</v>
      </c>
      <c r="V35" t="s">
        <v>1</v>
      </c>
      <c r="W35" t="s">
        <v>1</v>
      </c>
      <c r="X35" t="s">
        <v>1</v>
      </c>
      <c r="Y35" t="s">
        <v>1</v>
      </c>
      <c r="Z35" t="s">
        <v>1</v>
      </c>
      <c r="AA35" t="s">
        <v>1</v>
      </c>
      <c r="AB35" t="s">
        <v>1</v>
      </c>
      <c r="AC35" t="s">
        <v>1</v>
      </c>
      <c r="AD35" t="s">
        <v>1</v>
      </c>
      <c r="AE35" t="s">
        <v>1</v>
      </c>
      <c r="AG35" t="str">
        <f t="shared" si="0"/>
        <v>KAZ</v>
      </c>
    </row>
    <row r="36" spans="1:33" x14ac:dyDescent="0.2">
      <c r="A36" t="s">
        <v>96</v>
      </c>
      <c r="B36" s="3">
        <v>-210.58811299999999</v>
      </c>
      <c r="C36" s="3">
        <v>-210.58811299999999</v>
      </c>
      <c r="D36" s="3">
        <v>-216.81982500000001</v>
      </c>
      <c r="E36" s="3">
        <v>-216.90584882000002</v>
      </c>
      <c r="F36" s="3">
        <v>-217.1136358</v>
      </c>
      <c r="G36" s="3">
        <v>-217.1136358</v>
      </c>
      <c r="H36" s="3">
        <v>-217.1136358</v>
      </c>
      <c r="I36" s="3">
        <v>-217.44116976999999</v>
      </c>
      <c r="J36" s="3">
        <v>-217.46284130999999</v>
      </c>
      <c r="K36" s="3">
        <v>-217.87515338</v>
      </c>
      <c r="L36" s="3">
        <v>-217.78711338000002</v>
      </c>
      <c r="M36" s="3">
        <v>-217.90686036</v>
      </c>
      <c r="N36" s="3">
        <v>-217.56442536</v>
      </c>
      <c r="O36" s="3">
        <v>-217.22199036000001</v>
      </c>
      <c r="P36" s="3">
        <v>-216.87955535999998</v>
      </c>
      <c r="Q36" s="3">
        <v>-216.64678384999999</v>
      </c>
      <c r="R36" s="3">
        <v>-216.30434885</v>
      </c>
      <c r="S36" s="3">
        <v>-215.96191385</v>
      </c>
      <c r="T36" s="3">
        <v>-215.61947785000001</v>
      </c>
      <c r="U36" s="3">
        <v>-215.27704284999999</v>
      </c>
      <c r="V36" s="3">
        <v>-213.07113985000001</v>
      </c>
      <c r="W36" s="3">
        <v>-212.66405786999999</v>
      </c>
      <c r="X36" s="3">
        <v>-212.22507486999999</v>
      </c>
      <c r="Y36" s="3">
        <v>-211.78609205000001</v>
      </c>
      <c r="Z36" s="3">
        <v>-211.34711006000001</v>
      </c>
      <c r="AA36" s="3">
        <v>-203.54817105999999</v>
      </c>
      <c r="AB36" s="3">
        <v>-203.33620306</v>
      </c>
      <c r="AC36" s="3">
        <v>-203.14232605999999</v>
      </c>
      <c r="AD36" s="3">
        <v>-202.94844951000002</v>
      </c>
      <c r="AE36" s="3">
        <v>-202.75457341999999</v>
      </c>
      <c r="AG36" t="str">
        <f t="shared" si="0"/>
        <v>LVA</v>
      </c>
    </row>
    <row r="37" spans="1:33" x14ac:dyDescent="0.2">
      <c r="A37" t="s">
        <v>98</v>
      </c>
      <c r="B37" t="s">
        <v>1</v>
      </c>
      <c r="C37" t="s">
        <v>1</v>
      </c>
      <c r="D37" t="s">
        <v>1</v>
      </c>
      <c r="E37" t="s">
        <v>1</v>
      </c>
      <c r="F37" t="s">
        <v>1</v>
      </c>
      <c r="G37" t="s">
        <v>1</v>
      </c>
      <c r="H37" t="s">
        <v>1</v>
      </c>
      <c r="I37" t="s">
        <v>1</v>
      </c>
      <c r="J37" t="s">
        <v>1</v>
      </c>
      <c r="K37" t="s">
        <v>1</v>
      </c>
      <c r="L37" t="s">
        <v>1</v>
      </c>
      <c r="M37" t="s">
        <v>1</v>
      </c>
      <c r="N37" t="s">
        <v>1</v>
      </c>
      <c r="O37" t="s">
        <v>1</v>
      </c>
      <c r="P37" t="s">
        <v>1</v>
      </c>
      <c r="Q37" t="s">
        <v>1</v>
      </c>
      <c r="R37" t="s">
        <v>1</v>
      </c>
      <c r="S37" t="s">
        <v>1</v>
      </c>
      <c r="T37" t="s">
        <v>1</v>
      </c>
      <c r="U37" t="s">
        <v>1</v>
      </c>
      <c r="V37" t="s">
        <v>1</v>
      </c>
      <c r="W37" t="s">
        <v>1</v>
      </c>
      <c r="X37" t="s">
        <v>1</v>
      </c>
      <c r="Y37" t="s">
        <v>1</v>
      </c>
      <c r="Z37" t="s">
        <v>1</v>
      </c>
      <c r="AA37" t="s">
        <v>1</v>
      </c>
      <c r="AB37" t="s">
        <v>1</v>
      </c>
      <c r="AC37" t="s">
        <v>1</v>
      </c>
      <c r="AD37" t="s">
        <v>1</v>
      </c>
      <c r="AE37" t="s">
        <v>1</v>
      </c>
      <c r="AG37" t="str">
        <f t="shared" si="0"/>
        <v>LIE</v>
      </c>
    </row>
    <row r="38" spans="1:33" x14ac:dyDescent="0.2">
      <c r="A38" t="s">
        <v>99</v>
      </c>
      <c r="B38" t="s">
        <v>133</v>
      </c>
      <c r="C38" t="s">
        <v>133</v>
      </c>
      <c r="D38" t="s">
        <v>122</v>
      </c>
      <c r="E38" t="s">
        <v>122</v>
      </c>
      <c r="F38" t="s">
        <v>122</v>
      </c>
      <c r="G38" t="s">
        <v>122</v>
      </c>
      <c r="H38" t="s">
        <v>122</v>
      </c>
      <c r="I38" t="s">
        <v>122</v>
      </c>
      <c r="J38" t="s">
        <v>122</v>
      </c>
      <c r="K38" t="s">
        <v>122</v>
      </c>
      <c r="L38" t="s">
        <v>122</v>
      </c>
      <c r="M38" t="s">
        <v>122</v>
      </c>
      <c r="N38" t="s">
        <v>122</v>
      </c>
      <c r="O38" t="s">
        <v>122</v>
      </c>
      <c r="P38" t="s">
        <v>122</v>
      </c>
      <c r="Q38" t="s">
        <v>122</v>
      </c>
      <c r="R38" t="s">
        <v>122</v>
      </c>
      <c r="S38" t="s">
        <v>122</v>
      </c>
      <c r="T38" t="s">
        <v>122</v>
      </c>
      <c r="U38" t="s">
        <v>122</v>
      </c>
      <c r="V38" t="s">
        <v>122</v>
      </c>
      <c r="W38" t="s">
        <v>122</v>
      </c>
      <c r="X38" t="s">
        <v>122</v>
      </c>
      <c r="Y38" t="s">
        <v>122</v>
      </c>
      <c r="Z38" t="s">
        <v>122</v>
      </c>
      <c r="AA38" t="s">
        <v>122</v>
      </c>
      <c r="AB38" t="s">
        <v>122</v>
      </c>
      <c r="AC38" t="s">
        <v>122</v>
      </c>
      <c r="AD38" t="s">
        <v>122</v>
      </c>
      <c r="AE38" t="s">
        <v>122</v>
      </c>
      <c r="AG38" t="str">
        <f t="shared" si="0"/>
        <v>LTU</v>
      </c>
    </row>
    <row r="39" spans="1:33" x14ac:dyDescent="0.2">
      <c r="A39" t="s">
        <v>101</v>
      </c>
      <c r="B39" t="s">
        <v>1</v>
      </c>
      <c r="C39" t="s">
        <v>1</v>
      </c>
      <c r="D39" t="s">
        <v>1</v>
      </c>
      <c r="E39" t="s">
        <v>1</v>
      </c>
      <c r="F39" t="s">
        <v>1</v>
      </c>
      <c r="G39" t="s">
        <v>1</v>
      </c>
      <c r="H39" t="s">
        <v>1</v>
      </c>
      <c r="I39" t="s">
        <v>1</v>
      </c>
      <c r="J39" t="s">
        <v>1</v>
      </c>
      <c r="K39" t="s">
        <v>1</v>
      </c>
      <c r="L39" t="s">
        <v>1</v>
      </c>
      <c r="M39" t="s">
        <v>1</v>
      </c>
      <c r="N39" t="s">
        <v>1</v>
      </c>
      <c r="O39" t="s">
        <v>1</v>
      </c>
      <c r="P39" t="s">
        <v>1</v>
      </c>
      <c r="Q39" t="s">
        <v>1</v>
      </c>
      <c r="R39" t="s">
        <v>1</v>
      </c>
      <c r="S39" t="s">
        <v>1</v>
      </c>
      <c r="T39" t="s">
        <v>1</v>
      </c>
      <c r="U39" t="s">
        <v>1</v>
      </c>
      <c r="V39" t="s">
        <v>1</v>
      </c>
      <c r="W39" t="s">
        <v>1</v>
      </c>
      <c r="X39" t="s">
        <v>1</v>
      </c>
      <c r="Y39" t="s">
        <v>1</v>
      </c>
      <c r="Z39" t="s">
        <v>1</v>
      </c>
      <c r="AA39" t="s">
        <v>1</v>
      </c>
      <c r="AB39" t="s">
        <v>1</v>
      </c>
      <c r="AC39" t="s">
        <v>1</v>
      </c>
      <c r="AD39" t="s">
        <v>1</v>
      </c>
      <c r="AE39" t="s">
        <v>1</v>
      </c>
      <c r="AG39" t="str">
        <f t="shared" si="0"/>
        <v>LUX</v>
      </c>
    </row>
    <row r="40" spans="1:33" x14ac:dyDescent="0.2">
      <c r="A40" t="s">
        <v>102</v>
      </c>
      <c r="B40" t="s">
        <v>1</v>
      </c>
      <c r="C40" t="s">
        <v>1</v>
      </c>
      <c r="D40" t="s">
        <v>1</v>
      </c>
      <c r="E40" t="s">
        <v>1</v>
      </c>
      <c r="F40" t="s">
        <v>1</v>
      </c>
      <c r="G40" t="s">
        <v>1</v>
      </c>
      <c r="H40" t="s">
        <v>1</v>
      </c>
      <c r="I40" t="s">
        <v>1</v>
      </c>
      <c r="J40" t="s">
        <v>1</v>
      </c>
      <c r="K40" t="s">
        <v>1</v>
      </c>
      <c r="L40" t="s">
        <v>1</v>
      </c>
      <c r="M40" t="s">
        <v>1</v>
      </c>
      <c r="N40" t="s">
        <v>1</v>
      </c>
      <c r="O40" t="s">
        <v>1</v>
      </c>
      <c r="P40" t="s">
        <v>1</v>
      </c>
      <c r="Q40" t="s">
        <v>1</v>
      </c>
      <c r="R40" t="s">
        <v>1</v>
      </c>
      <c r="S40" t="s">
        <v>1</v>
      </c>
      <c r="T40" t="s">
        <v>1</v>
      </c>
      <c r="U40" t="s">
        <v>1</v>
      </c>
      <c r="V40" t="s">
        <v>1</v>
      </c>
      <c r="W40" t="s">
        <v>1</v>
      </c>
      <c r="X40" t="s">
        <v>1</v>
      </c>
      <c r="Y40" t="s">
        <v>1</v>
      </c>
      <c r="Z40" t="s">
        <v>1</v>
      </c>
      <c r="AA40" t="s">
        <v>1</v>
      </c>
      <c r="AB40" t="s">
        <v>1</v>
      </c>
      <c r="AC40" t="s">
        <v>1</v>
      </c>
      <c r="AD40" t="s">
        <v>1</v>
      </c>
      <c r="AE40" t="s">
        <v>1</v>
      </c>
      <c r="AG40" t="str">
        <f t="shared" si="0"/>
        <v>MLT</v>
      </c>
    </row>
    <row r="41" spans="1:33" hidden="1" x14ac:dyDescent="0.2">
      <c r="A41" t="s">
        <v>103</v>
      </c>
      <c r="B41" t="s">
        <v>1</v>
      </c>
      <c r="C41" t="s">
        <v>1</v>
      </c>
      <c r="D41" t="s">
        <v>1</v>
      </c>
      <c r="E41" t="s">
        <v>1</v>
      </c>
      <c r="F41" t="s">
        <v>1</v>
      </c>
      <c r="G41" t="s">
        <v>1</v>
      </c>
      <c r="H41" t="s">
        <v>1</v>
      </c>
      <c r="I41" t="s">
        <v>1</v>
      </c>
      <c r="J41" t="s">
        <v>1</v>
      </c>
      <c r="K41" t="s">
        <v>1</v>
      </c>
      <c r="L41" t="s">
        <v>1</v>
      </c>
      <c r="M41" t="s">
        <v>1</v>
      </c>
      <c r="N41" t="s">
        <v>1</v>
      </c>
      <c r="O41" t="s">
        <v>1</v>
      </c>
      <c r="P41" t="s">
        <v>1</v>
      </c>
      <c r="Q41" t="s">
        <v>1</v>
      </c>
      <c r="R41" t="s">
        <v>1</v>
      </c>
      <c r="S41" t="s">
        <v>1</v>
      </c>
      <c r="T41" t="s">
        <v>1</v>
      </c>
      <c r="U41" t="s">
        <v>1</v>
      </c>
      <c r="V41" t="s">
        <v>1</v>
      </c>
      <c r="W41" t="s">
        <v>1</v>
      </c>
      <c r="X41" t="s">
        <v>1</v>
      </c>
      <c r="Y41" t="s">
        <v>1</v>
      </c>
      <c r="Z41" t="s">
        <v>1</v>
      </c>
      <c r="AA41" t="s">
        <v>1</v>
      </c>
      <c r="AB41" t="s">
        <v>1</v>
      </c>
      <c r="AC41" t="s">
        <v>1</v>
      </c>
      <c r="AD41" t="s">
        <v>1</v>
      </c>
      <c r="AE41" t="s">
        <v>1</v>
      </c>
      <c r="AG41" t="str">
        <f t="shared" si="0"/>
        <v>MCO</v>
      </c>
    </row>
    <row r="42" spans="1:33" x14ac:dyDescent="0.2">
      <c r="A42" t="s">
        <v>104</v>
      </c>
      <c r="B42" s="3">
        <v>-22.6816846551101</v>
      </c>
      <c r="C42" s="3">
        <v>-22.6816846551101</v>
      </c>
      <c r="D42" s="3">
        <v>-22.798332348875999</v>
      </c>
      <c r="E42" s="3">
        <v>-22.911372968033</v>
      </c>
      <c r="F42" s="3">
        <v>-23.020798643401001</v>
      </c>
      <c r="G42" s="3">
        <v>-23.12661270908</v>
      </c>
      <c r="H42" s="3">
        <v>-23.22881548977</v>
      </c>
      <c r="I42" s="3">
        <v>-23.327404563879998</v>
      </c>
      <c r="J42" s="3">
        <v>-23.4223838964</v>
      </c>
      <c r="K42" s="3">
        <v>-23.513750288530002</v>
      </c>
      <c r="L42" s="3">
        <v>-23.601509878560002</v>
      </c>
      <c r="M42" s="3">
        <v>-23.68565276532</v>
      </c>
      <c r="N42" s="3">
        <v>-23.76618334718</v>
      </c>
      <c r="O42" s="3">
        <v>-23.84310536353</v>
      </c>
      <c r="P42" s="3">
        <v>-23.916416619620001</v>
      </c>
      <c r="Q42" s="3">
        <v>-23.618619155779999</v>
      </c>
      <c r="R42" s="3">
        <v>-23.42019872681</v>
      </c>
      <c r="S42" s="3">
        <v>-23.220613115780001</v>
      </c>
      <c r="T42" s="3">
        <v>-23.019896213300001</v>
      </c>
      <c r="U42" s="3">
        <v>-22.8180817959</v>
      </c>
      <c r="V42" s="3">
        <v>-22.641522683870001</v>
      </c>
      <c r="W42" s="3">
        <v>-22.347734579050002</v>
      </c>
      <c r="X42" s="3">
        <v>-22.054839782390001</v>
      </c>
      <c r="Y42" s="3">
        <v>-21.762858793869999</v>
      </c>
      <c r="Z42" s="3">
        <v>-20.950865071279999</v>
      </c>
      <c r="AA42" s="3">
        <v>-20.48084758149</v>
      </c>
      <c r="AB42" s="3">
        <v>-20.009607609490001</v>
      </c>
      <c r="AC42" s="3">
        <v>-19.545783381980002</v>
      </c>
      <c r="AD42" s="3">
        <v>-19.113798713769999</v>
      </c>
      <c r="AE42" s="3">
        <v>-18.70082956297</v>
      </c>
      <c r="AG42" t="str">
        <f t="shared" si="0"/>
        <v>NLD</v>
      </c>
    </row>
    <row r="43" spans="1:33" x14ac:dyDescent="0.2">
      <c r="A43" t="s">
        <v>105</v>
      </c>
      <c r="B43" s="3">
        <v>-1.7794696792467399</v>
      </c>
      <c r="C43" s="3">
        <v>-1.7794696792467399</v>
      </c>
      <c r="D43" s="3">
        <v>-1.80826206639523</v>
      </c>
      <c r="E43" s="3">
        <v>-1.89825455594381</v>
      </c>
      <c r="F43" s="3">
        <v>-2.00814802119227</v>
      </c>
      <c r="G43" s="3">
        <v>-2.1813726791533901</v>
      </c>
      <c r="H43" s="3">
        <v>-2.3176493905784099</v>
      </c>
      <c r="I43" s="3">
        <v>-2.4596908013962002</v>
      </c>
      <c r="J43" s="3">
        <v>-2.5715076921800599</v>
      </c>
      <c r="K43" s="3">
        <v>-2.6689502109466599</v>
      </c>
      <c r="L43" s="3">
        <v>-2.7502213308517298</v>
      </c>
      <c r="M43" s="3">
        <v>-2.8155565022768001</v>
      </c>
      <c r="N43" s="3">
        <v>-2.8722307535637901</v>
      </c>
      <c r="O43" s="3">
        <v>-2.91642511760723</v>
      </c>
      <c r="P43" s="3">
        <v>-2.9523896069728899</v>
      </c>
      <c r="Q43" s="3">
        <v>-2.9646043869844201</v>
      </c>
      <c r="R43" s="3">
        <v>-2.95352416852716</v>
      </c>
      <c r="S43" s="3">
        <v>-2.9267616708514801</v>
      </c>
      <c r="T43" s="3">
        <v>-2.8855461491573502</v>
      </c>
      <c r="U43" s="3">
        <v>-2.87961115921054</v>
      </c>
      <c r="V43" s="3">
        <v>-2.8675668038787401</v>
      </c>
      <c r="W43" s="3">
        <v>-2.85759029548819</v>
      </c>
      <c r="X43" s="3">
        <v>-2.8541884497668</v>
      </c>
      <c r="Y43" s="3">
        <v>-2.8476901551863998</v>
      </c>
      <c r="Z43" s="3">
        <v>-2.8477414228804401</v>
      </c>
      <c r="AA43" s="3">
        <v>-2.8011961027704801</v>
      </c>
      <c r="AB43" s="3">
        <v>-2.7961994681781199</v>
      </c>
      <c r="AC43" s="3">
        <v>-2.7840574240063898</v>
      </c>
      <c r="AD43" s="3">
        <v>-2.79597196616271</v>
      </c>
      <c r="AE43" s="3">
        <v>-2.81902676935267</v>
      </c>
      <c r="AG43" t="str">
        <f t="shared" si="0"/>
        <v>NZL</v>
      </c>
    </row>
    <row r="44" spans="1:33" x14ac:dyDescent="0.2">
      <c r="A44" t="s">
        <v>106</v>
      </c>
      <c r="B44" s="3">
        <v>-165.03143</v>
      </c>
      <c r="C44" s="3">
        <v>-165.03143</v>
      </c>
      <c r="D44" s="3">
        <v>-167.33653999999999</v>
      </c>
      <c r="E44" s="3">
        <v>-168.95158000000001</v>
      </c>
      <c r="F44" s="3">
        <v>-170.22592</v>
      </c>
      <c r="G44" s="3">
        <v>-171.35138000000001</v>
      </c>
      <c r="H44" s="3">
        <v>-172.16501</v>
      </c>
      <c r="I44" s="3">
        <v>-172.82232999999999</v>
      </c>
      <c r="J44" s="3">
        <v>-173.25885000000002</v>
      </c>
      <c r="K44" s="3">
        <v>-173.75444000000002</v>
      </c>
      <c r="L44" s="3">
        <v>-174.12238000000002</v>
      </c>
      <c r="M44" s="3">
        <v>-174.37777</v>
      </c>
      <c r="N44" s="3">
        <v>-174.6694</v>
      </c>
      <c r="O44" s="3">
        <v>-175.15845999999999</v>
      </c>
      <c r="P44" s="3">
        <v>-175.44118</v>
      </c>
      <c r="Q44" s="3">
        <v>-175.91105999999999</v>
      </c>
      <c r="R44" s="3">
        <v>-176.29254</v>
      </c>
      <c r="S44" s="3">
        <v>-177.22015000000002</v>
      </c>
      <c r="T44" s="3">
        <v>-177.8939</v>
      </c>
      <c r="U44" s="3">
        <v>-178.56442000000001</v>
      </c>
      <c r="V44" s="3">
        <v>-179.28523000000001</v>
      </c>
      <c r="W44" s="3">
        <v>-180.05838</v>
      </c>
      <c r="X44" s="3">
        <v>-180.49561</v>
      </c>
      <c r="Y44" s="3">
        <v>-180.98313999999999</v>
      </c>
      <c r="Z44" s="3">
        <v>-181.73885999999999</v>
      </c>
      <c r="AA44" s="3">
        <v>-182.39401999999998</v>
      </c>
      <c r="AB44" s="3">
        <v>-182.88154999999998</v>
      </c>
      <c r="AC44" s="3">
        <v>-183.67639</v>
      </c>
      <c r="AD44" s="3">
        <v>-184.4461</v>
      </c>
      <c r="AE44" s="3">
        <v>-185.18645999999998</v>
      </c>
      <c r="AG44" t="str">
        <f t="shared" si="0"/>
        <v>NOR</v>
      </c>
    </row>
    <row r="45" spans="1:33" x14ac:dyDescent="0.2">
      <c r="A45" t="s">
        <v>107</v>
      </c>
      <c r="B45" s="3">
        <v>-212.05256000000017</v>
      </c>
      <c r="C45" s="3">
        <v>-213.82328000000001</v>
      </c>
      <c r="D45" s="3">
        <v>-214.70863999999997</v>
      </c>
      <c r="E45" s="3">
        <v>-215.59399999999994</v>
      </c>
      <c r="F45" s="3">
        <v>-216.47935999999987</v>
      </c>
      <c r="G45" s="3">
        <v>-217.36471999999986</v>
      </c>
      <c r="H45" s="3">
        <v>-218.25007999999983</v>
      </c>
      <c r="I45" s="3">
        <v>-219.13543999999979</v>
      </c>
      <c r="J45" s="3">
        <v>-220.02079999999975</v>
      </c>
      <c r="K45" s="3">
        <v>-220.90615999999969</v>
      </c>
      <c r="L45" s="3">
        <v>-221.79151999999965</v>
      </c>
      <c r="M45" s="3">
        <v>-222.67687999999961</v>
      </c>
      <c r="N45" s="3">
        <v>-223.04964239999961</v>
      </c>
      <c r="O45" s="3">
        <v>-223.42240479999964</v>
      </c>
      <c r="P45" s="3">
        <v>-223.79516719999961</v>
      </c>
      <c r="Q45" s="3">
        <v>-224.16792959999958</v>
      </c>
      <c r="R45" s="3">
        <v>-224.54069199999961</v>
      </c>
      <c r="S45" s="3">
        <v>-224.91345439999961</v>
      </c>
      <c r="T45" s="3">
        <v>-225.73875679999958</v>
      </c>
      <c r="U45" s="3">
        <v>-226.5640591999996</v>
      </c>
      <c r="V45" s="3">
        <v>-227.38936159999955</v>
      </c>
      <c r="W45" s="3">
        <v>-228.21466399999957</v>
      </c>
      <c r="X45" s="3">
        <v>-229.0399663999996</v>
      </c>
      <c r="Y45" s="3">
        <v>-229.86526879999954</v>
      </c>
      <c r="Z45" s="3">
        <v>-229.90357999999961</v>
      </c>
      <c r="AA45" s="3">
        <v>-229.94189119999962</v>
      </c>
      <c r="AB45" s="3">
        <v>-229.98020239999963</v>
      </c>
      <c r="AC45" s="3">
        <v>-230.01851359999961</v>
      </c>
      <c r="AD45" s="3">
        <v>-230.05682479999965</v>
      </c>
      <c r="AE45" s="3">
        <v>-230.09513599999963</v>
      </c>
      <c r="AG45" t="str">
        <f t="shared" si="0"/>
        <v>POL</v>
      </c>
    </row>
    <row r="46" spans="1:33" x14ac:dyDescent="0.2">
      <c r="A46" t="s">
        <v>108</v>
      </c>
      <c r="B46" t="s">
        <v>1</v>
      </c>
      <c r="C46" t="s">
        <v>1</v>
      </c>
      <c r="D46" t="s">
        <v>1</v>
      </c>
      <c r="E46" t="s">
        <v>1</v>
      </c>
      <c r="F46" t="s">
        <v>1</v>
      </c>
      <c r="G46" t="s">
        <v>1</v>
      </c>
      <c r="H46" t="s">
        <v>1</v>
      </c>
      <c r="I46" t="s">
        <v>1</v>
      </c>
      <c r="J46" t="s">
        <v>1</v>
      </c>
      <c r="K46" t="s">
        <v>1</v>
      </c>
      <c r="L46" t="s">
        <v>1</v>
      </c>
      <c r="M46" t="s">
        <v>1</v>
      </c>
      <c r="N46" t="s">
        <v>1</v>
      </c>
      <c r="O46" t="s">
        <v>1</v>
      </c>
      <c r="P46" t="s">
        <v>1</v>
      </c>
      <c r="Q46" t="s">
        <v>1</v>
      </c>
      <c r="R46" t="s">
        <v>1</v>
      </c>
      <c r="S46" t="s">
        <v>1</v>
      </c>
      <c r="T46" t="s">
        <v>1</v>
      </c>
      <c r="U46" t="s">
        <v>1</v>
      </c>
      <c r="V46" t="s">
        <v>1</v>
      </c>
      <c r="W46" t="s">
        <v>1</v>
      </c>
      <c r="X46" t="s">
        <v>1</v>
      </c>
      <c r="Y46" t="s">
        <v>1</v>
      </c>
      <c r="Z46" t="s">
        <v>1</v>
      </c>
      <c r="AA46" t="s">
        <v>1</v>
      </c>
      <c r="AB46" t="s">
        <v>1</v>
      </c>
      <c r="AC46" t="s">
        <v>1</v>
      </c>
      <c r="AD46" t="s">
        <v>1</v>
      </c>
      <c r="AE46" t="s">
        <v>1</v>
      </c>
      <c r="AG46" t="str">
        <f t="shared" si="0"/>
        <v>PRT</v>
      </c>
    </row>
    <row r="47" spans="1:33" x14ac:dyDescent="0.2">
      <c r="A47" t="s">
        <v>109</v>
      </c>
      <c r="B47" s="3">
        <v>-64.824399999999997</v>
      </c>
      <c r="C47" s="3">
        <v>-64.824399999999997</v>
      </c>
      <c r="D47" s="3">
        <v>-64.824399999999997</v>
      </c>
      <c r="E47" s="3">
        <v>-64.824399999999997</v>
      </c>
      <c r="F47" s="3">
        <v>-64.824399999999997</v>
      </c>
      <c r="G47" s="3">
        <v>-64.824399999999997</v>
      </c>
      <c r="H47" s="3">
        <v>-64.824399999999997</v>
      </c>
      <c r="I47" s="3">
        <v>-64.824399999999997</v>
      </c>
      <c r="J47" s="3">
        <v>-64.824399999999997</v>
      </c>
      <c r="K47" s="3">
        <v>-64.824399999999997</v>
      </c>
      <c r="L47" s="3">
        <v>-64.824399999999997</v>
      </c>
      <c r="M47" s="3">
        <v>-64.824399999999997</v>
      </c>
      <c r="N47" s="3">
        <v>-64.824399999999997</v>
      </c>
      <c r="O47" s="3">
        <v>-64.824399999999997</v>
      </c>
      <c r="P47" s="3">
        <v>-64.824399999999997</v>
      </c>
      <c r="Q47" s="3">
        <v>-64.824399999999997</v>
      </c>
      <c r="R47" s="3">
        <v>-64.824399999999997</v>
      </c>
      <c r="S47" s="3">
        <v>-64.824399999999997</v>
      </c>
      <c r="T47" s="3">
        <v>-64.824399999999997</v>
      </c>
      <c r="U47" s="3">
        <v>-64.824399999999997</v>
      </c>
      <c r="V47" s="3">
        <v>-64.824399999999997</v>
      </c>
      <c r="W47" s="3">
        <v>-64.824399999999997</v>
      </c>
      <c r="X47" s="3">
        <v>-64.824399999999997</v>
      </c>
      <c r="Y47" s="3">
        <v>-64.824399999999997</v>
      </c>
      <c r="Z47" s="3">
        <v>-64.824399999999997</v>
      </c>
      <c r="AA47" s="3">
        <v>-64.824399999999997</v>
      </c>
      <c r="AB47" s="3">
        <v>-64.824399999999997</v>
      </c>
      <c r="AC47" s="3">
        <v>-64.824399999999997</v>
      </c>
      <c r="AD47" s="3">
        <v>-64.824399999999997</v>
      </c>
      <c r="AE47" s="3">
        <v>-1.7313208</v>
      </c>
      <c r="AG47" t="str">
        <f t="shared" si="0"/>
        <v>ROU</v>
      </c>
    </row>
    <row r="48" spans="1:33" hidden="1" x14ac:dyDescent="0.2">
      <c r="A48" t="s">
        <v>110</v>
      </c>
      <c r="B48" s="3">
        <v>-1661.826</v>
      </c>
      <c r="C48" s="3">
        <v>-1661.826</v>
      </c>
      <c r="D48" s="3">
        <v>-1661.826</v>
      </c>
      <c r="E48" s="3">
        <v>-1661.826</v>
      </c>
      <c r="F48" s="3">
        <v>-1661.826</v>
      </c>
      <c r="G48" s="3">
        <v>-1661.826</v>
      </c>
      <c r="H48" s="3">
        <v>-1661.826</v>
      </c>
      <c r="I48" s="3">
        <v>-1661.826</v>
      </c>
      <c r="J48" s="3">
        <v>-1661.826</v>
      </c>
      <c r="K48" s="3">
        <v>-1661.826</v>
      </c>
      <c r="L48" s="3">
        <v>-1610.3084000000001</v>
      </c>
      <c r="M48" s="3">
        <v>-1558.7908000000002</v>
      </c>
      <c r="N48" s="3">
        <v>-1507.2732000000003</v>
      </c>
      <c r="O48" s="3">
        <v>-1455.7556000000002</v>
      </c>
      <c r="P48" s="3">
        <v>-1404.2380000000001</v>
      </c>
      <c r="Q48" s="3">
        <v>-1404.2380000000001</v>
      </c>
      <c r="R48" s="3">
        <v>-1404.2380000000001</v>
      </c>
      <c r="S48" s="3">
        <v>-1404.2380000000001</v>
      </c>
      <c r="T48" s="3">
        <v>-1404.2380000000001</v>
      </c>
      <c r="U48" s="3">
        <v>-1384.6420000000003</v>
      </c>
      <c r="V48" s="3">
        <v>-1384.6420000000003</v>
      </c>
      <c r="W48" s="3">
        <v>-1384.6420000000003</v>
      </c>
      <c r="X48" s="3">
        <v>-1384.6420000000003</v>
      </c>
      <c r="Y48" s="3">
        <v>-1384.6420000000003</v>
      </c>
      <c r="Z48" s="3">
        <v>-1384.6420000000003</v>
      </c>
      <c r="AA48" s="3">
        <v>-1384.6420000000003</v>
      </c>
      <c r="AB48" s="3">
        <v>-1384.6420000000003</v>
      </c>
      <c r="AC48" s="3">
        <v>-1384.6420000000003</v>
      </c>
      <c r="AD48" s="3">
        <v>-1384.6420000000003</v>
      </c>
      <c r="AE48" s="3">
        <v>-1384.6420000000003</v>
      </c>
      <c r="AG48" t="str">
        <f t="shared" si="0"/>
        <v>RUS</v>
      </c>
    </row>
    <row r="49" spans="1:33" x14ac:dyDescent="0.2">
      <c r="A49" t="s">
        <v>111</v>
      </c>
      <c r="B49" t="s">
        <v>1</v>
      </c>
      <c r="C49" t="s">
        <v>1</v>
      </c>
      <c r="D49" t="s">
        <v>1</v>
      </c>
      <c r="E49" t="s">
        <v>1</v>
      </c>
      <c r="F49" t="s">
        <v>1</v>
      </c>
      <c r="G49" t="s">
        <v>1</v>
      </c>
      <c r="H49" t="s">
        <v>1</v>
      </c>
      <c r="I49" t="s">
        <v>1</v>
      </c>
      <c r="J49" t="s">
        <v>1</v>
      </c>
      <c r="K49" t="s">
        <v>1</v>
      </c>
      <c r="L49" t="s">
        <v>1</v>
      </c>
      <c r="M49" t="s">
        <v>1</v>
      </c>
      <c r="N49" t="s">
        <v>1</v>
      </c>
      <c r="O49" t="s">
        <v>1</v>
      </c>
      <c r="P49" t="s">
        <v>1</v>
      </c>
      <c r="Q49" t="s">
        <v>1</v>
      </c>
      <c r="R49" t="s">
        <v>1</v>
      </c>
      <c r="S49" t="s">
        <v>1</v>
      </c>
      <c r="T49" t="s">
        <v>1</v>
      </c>
      <c r="U49" t="s">
        <v>1</v>
      </c>
      <c r="V49" t="s">
        <v>1</v>
      </c>
      <c r="W49" t="s">
        <v>1</v>
      </c>
      <c r="X49" t="s">
        <v>1</v>
      </c>
      <c r="Y49" t="s">
        <v>1</v>
      </c>
      <c r="Z49" t="s">
        <v>1</v>
      </c>
      <c r="AA49" t="s">
        <v>1</v>
      </c>
      <c r="AB49" t="s">
        <v>1</v>
      </c>
      <c r="AC49" t="s">
        <v>1</v>
      </c>
      <c r="AD49" t="s">
        <v>1</v>
      </c>
      <c r="AE49" t="s">
        <v>1</v>
      </c>
      <c r="AG49" t="str">
        <f t="shared" si="0"/>
        <v>SVK</v>
      </c>
    </row>
    <row r="50" spans="1:33" x14ac:dyDescent="0.2">
      <c r="A50" t="s">
        <v>112</v>
      </c>
      <c r="B50" t="s">
        <v>1</v>
      </c>
      <c r="C50" t="s">
        <v>1</v>
      </c>
      <c r="D50" t="s">
        <v>1</v>
      </c>
      <c r="E50" t="s">
        <v>1</v>
      </c>
      <c r="F50" t="s">
        <v>1</v>
      </c>
      <c r="G50" t="s">
        <v>1</v>
      </c>
      <c r="H50" t="s">
        <v>1</v>
      </c>
      <c r="I50" t="s">
        <v>1</v>
      </c>
      <c r="J50" t="s">
        <v>1</v>
      </c>
      <c r="K50" t="s">
        <v>1</v>
      </c>
      <c r="L50" t="s">
        <v>1</v>
      </c>
      <c r="M50" t="s">
        <v>1</v>
      </c>
      <c r="N50" t="s">
        <v>1</v>
      </c>
      <c r="O50" t="s">
        <v>1</v>
      </c>
      <c r="P50" t="s">
        <v>1</v>
      </c>
      <c r="Q50" t="s">
        <v>1</v>
      </c>
      <c r="R50" t="s">
        <v>1</v>
      </c>
      <c r="S50" t="s">
        <v>1</v>
      </c>
      <c r="T50" t="s">
        <v>1</v>
      </c>
      <c r="U50" t="s">
        <v>1</v>
      </c>
      <c r="V50" t="s">
        <v>1</v>
      </c>
      <c r="W50" t="s">
        <v>1</v>
      </c>
      <c r="X50" t="s">
        <v>1</v>
      </c>
      <c r="Y50" t="s">
        <v>1</v>
      </c>
      <c r="Z50" t="s">
        <v>1</v>
      </c>
      <c r="AA50" t="s">
        <v>1</v>
      </c>
      <c r="AB50" t="s">
        <v>1</v>
      </c>
      <c r="AC50" t="s">
        <v>1</v>
      </c>
      <c r="AD50" t="s">
        <v>1</v>
      </c>
      <c r="AE50" t="s">
        <v>1</v>
      </c>
      <c r="AG50" t="str">
        <f t="shared" si="0"/>
        <v>SVN</v>
      </c>
    </row>
    <row r="51" spans="1:33" x14ac:dyDescent="0.2">
      <c r="A51" t="s">
        <v>113</v>
      </c>
      <c r="B51" t="s">
        <v>1</v>
      </c>
      <c r="C51" t="s">
        <v>1</v>
      </c>
      <c r="D51" t="s">
        <v>1</v>
      </c>
      <c r="E51" t="s">
        <v>1</v>
      </c>
      <c r="F51" t="s">
        <v>1</v>
      </c>
      <c r="G51" t="s">
        <v>1</v>
      </c>
      <c r="H51" t="s">
        <v>1</v>
      </c>
      <c r="I51" t="s">
        <v>1</v>
      </c>
      <c r="J51" t="s">
        <v>1</v>
      </c>
      <c r="K51" t="s">
        <v>1</v>
      </c>
      <c r="L51" t="s">
        <v>1</v>
      </c>
      <c r="M51" t="s">
        <v>1</v>
      </c>
      <c r="N51" t="s">
        <v>1</v>
      </c>
      <c r="O51" t="s">
        <v>1</v>
      </c>
      <c r="P51" t="s">
        <v>1</v>
      </c>
      <c r="Q51" t="s">
        <v>1</v>
      </c>
      <c r="R51" t="s">
        <v>1</v>
      </c>
      <c r="S51" t="s">
        <v>1</v>
      </c>
      <c r="T51" t="s">
        <v>1</v>
      </c>
      <c r="U51" t="s">
        <v>1</v>
      </c>
      <c r="V51" t="s">
        <v>1</v>
      </c>
      <c r="W51" t="s">
        <v>1</v>
      </c>
      <c r="X51" t="s">
        <v>1</v>
      </c>
      <c r="Y51" t="s">
        <v>1</v>
      </c>
      <c r="Z51" t="s">
        <v>1</v>
      </c>
      <c r="AA51" t="s">
        <v>1</v>
      </c>
      <c r="AB51" t="s">
        <v>1</v>
      </c>
      <c r="AC51" t="s">
        <v>1</v>
      </c>
      <c r="AD51" t="s">
        <v>1</v>
      </c>
      <c r="AE51" t="s">
        <v>1</v>
      </c>
      <c r="AG51" t="str">
        <f t="shared" si="0"/>
        <v>ESP</v>
      </c>
    </row>
    <row r="52" spans="1:33" x14ac:dyDescent="0.2">
      <c r="A52" t="s">
        <v>114</v>
      </c>
      <c r="B52" s="3">
        <v>-1676.3143600000001</v>
      </c>
      <c r="C52" s="3">
        <v>-1676.3143600000001</v>
      </c>
      <c r="D52" s="3">
        <v>-1675.8706340000001</v>
      </c>
      <c r="E52" s="3">
        <v>-1675.413939</v>
      </c>
      <c r="F52" s="3">
        <v>-1674.4677839999999</v>
      </c>
      <c r="G52" s="3">
        <v>-1674.935984</v>
      </c>
      <c r="H52" s="3">
        <v>-1682.374789</v>
      </c>
      <c r="I52" s="3">
        <v>-1679.983217</v>
      </c>
      <c r="J52" s="3">
        <v>-1680.117555</v>
      </c>
      <c r="K52" s="3">
        <v>-1680.4988109999999</v>
      </c>
      <c r="L52" s="3">
        <v>-1679.1720359999999</v>
      </c>
      <c r="M52" s="3">
        <v>-1681.3669480000001</v>
      </c>
      <c r="N52" s="3">
        <v>-1680.6766009999999</v>
      </c>
      <c r="O52" s="3">
        <v>-1682.5788339999999</v>
      </c>
      <c r="P52" s="3">
        <v>-1692.5010239999999</v>
      </c>
      <c r="Q52" s="3">
        <v>-1672.3794009999999</v>
      </c>
      <c r="R52" s="3">
        <v>-1657.5031100000001</v>
      </c>
      <c r="S52" s="3">
        <v>-1650.15579</v>
      </c>
      <c r="T52" s="3">
        <v>-1614.9920689999999</v>
      </c>
      <c r="U52" s="3">
        <v>-1573.0552070000001</v>
      </c>
      <c r="V52" s="3">
        <v>-1532.9689949999999</v>
      </c>
      <c r="W52" s="3">
        <v>-1532.66516</v>
      </c>
      <c r="X52" s="3">
        <v>-1464.4538359999999</v>
      </c>
      <c r="Y52" s="3">
        <v>-1416.2913229999999</v>
      </c>
      <c r="Z52" s="3">
        <v>-1415.321316</v>
      </c>
      <c r="AA52" s="3">
        <v>-1444.204594</v>
      </c>
      <c r="AB52" s="3">
        <v>-1475.088062</v>
      </c>
      <c r="AC52" s="3">
        <v>-1476.4775520000001</v>
      </c>
      <c r="AD52" s="3">
        <v>-1480.805793</v>
      </c>
      <c r="AE52" s="3">
        <v>-1482.4317140000001</v>
      </c>
      <c r="AG52" t="str">
        <f t="shared" si="0"/>
        <v>SWE</v>
      </c>
    </row>
    <row r="53" spans="1:33" x14ac:dyDescent="0.2">
      <c r="A53" t="s">
        <v>115</v>
      </c>
      <c r="B53" s="3">
        <v>-0.29549150000001001</v>
      </c>
      <c r="C53" s="3">
        <v>-0.29549150000001001</v>
      </c>
      <c r="D53" s="3">
        <v>-0.29614220000001001</v>
      </c>
      <c r="E53" s="3">
        <v>-0.29679011428572</v>
      </c>
      <c r="F53" s="3">
        <v>-0.29739902857144002</v>
      </c>
      <c r="G53" s="3">
        <v>-0.29770983246753002</v>
      </c>
      <c r="H53" s="3">
        <v>-0.29788104545454003</v>
      </c>
      <c r="I53" s="3">
        <v>-0.29805040129871002</v>
      </c>
      <c r="J53" s="3">
        <v>-0.29819175714287</v>
      </c>
      <c r="K53" s="3">
        <v>-0.298340912987</v>
      </c>
      <c r="L53" s="3">
        <v>-0.29850643246753999</v>
      </c>
      <c r="M53" s="3">
        <v>-0.29867195194806001</v>
      </c>
      <c r="N53" s="3">
        <v>-0.29883747142856998</v>
      </c>
      <c r="O53" s="3">
        <v>-0.29900299090908999</v>
      </c>
      <c r="P53" s="3">
        <v>-0.29916851038960002</v>
      </c>
      <c r="Q53" s="3">
        <v>-0.29933402987011998</v>
      </c>
      <c r="R53" s="3">
        <v>-0.29954081450217002</v>
      </c>
      <c r="S53" s="3">
        <v>-0.30038277575757999</v>
      </c>
      <c r="T53" s="3">
        <v>-0.30126857034630999</v>
      </c>
      <c r="U53" s="3">
        <v>-0.30224082683983999</v>
      </c>
      <c r="V53" s="3">
        <v>-0.30326725000000998</v>
      </c>
      <c r="W53" s="3">
        <v>-0.30424766666667002</v>
      </c>
      <c r="X53" s="3">
        <v>-0.30522808333335</v>
      </c>
      <c r="Y53" s="3">
        <v>-0.30620850000000999</v>
      </c>
      <c r="Z53" s="3">
        <v>-0.30769483333332998</v>
      </c>
      <c r="AA53" s="3">
        <v>-0.30946716666666002</v>
      </c>
      <c r="AB53" s="3">
        <v>-0.31078883333333002</v>
      </c>
      <c r="AC53" s="3">
        <v>-0.3118765</v>
      </c>
      <c r="AD53" s="3">
        <v>-0.31277350000000997</v>
      </c>
      <c r="AE53" s="3">
        <v>-0.31357516666666002</v>
      </c>
      <c r="AG53" t="str">
        <f t="shared" si="0"/>
        <v>CHE</v>
      </c>
    </row>
    <row r="54" spans="1:33" x14ac:dyDescent="0.2">
      <c r="A54" t="s">
        <v>116</v>
      </c>
      <c r="B54" t="s">
        <v>1</v>
      </c>
      <c r="C54" t="s">
        <v>1</v>
      </c>
      <c r="D54" t="s">
        <v>1</v>
      </c>
      <c r="E54" t="s">
        <v>1</v>
      </c>
      <c r="F54" t="s">
        <v>1</v>
      </c>
      <c r="G54" t="s">
        <v>1</v>
      </c>
      <c r="H54" t="s">
        <v>1</v>
      </c>
      <c r="I54" t="s">
        <v>1</v>
      </c>
      <c r="J54" t="s">
        <v>1</v>
      </c>
      <c r="K54" t="s">
        <v>1</v>
      </c>
      <c r="L54" t="s">
        <v>1</v>
      </c>
      <c r="M54" t="s">
        <v>1</v>
      </c>
      <c r="N54" t="s">
        <v>1</v>
      </c>
      <c r="O54" t="s">
        <v>1</v>
      </c>
      <c r="P54" t="s">
        <v>1</v>
      </c>
      <c r="Q54" t="s">
        <v>1</v>
      </c>
      <c r="R54" t="s">
        <v>1</v>
      </c>
      <c r="S54" t="s">
        <v>1</v>
      </c>
      <c r="T54" t="s">
        <v>1</v>
      </c>
      <c r="U54" t="s">
        <v>1</v>
      </c>
      <c r="V54" t="s">
        <v>1</v>
      </c>
      <c r="W54" t="s">
        <v>1</v>
      </c>
      <c r="X54" t="s">
        <v>1</v>
      </c>
      <c r="Y54" t="s">
        <v>1</v>
      </c>
      <c r="Z54" t="s">
        <v>1</v>
      </c>
      <c r="AA54" t="s">
        <v>1</v>
      </c>
      <c r="AB54" t="s">
        <v>1</v>
      </c>
      <c r="AC54" t="s">
        <v>1</v>
      </c>
      <c r="AD54" t="s">
        <v>1</v>
      </c>
      <c r="AE54" t="s">
        <v>1</v>
      </c>
      <c r="AG54" t="str">
        <f t="shared" si="0"/>
        <v>TUR</v>
      </c>
    </row>
    <row r="55" spans="1:33" x14ac:dyDescent="0.2">
      <c r="A55" t="s">
        <v>117</v>
      </c>
      <c r="B55" s="3">
        <v>-115.26</v>
      </c>
      <c r="C55" s="3">
        <v>-115.26</v>
      </c>
      <c r="D55" s="3">
        <v>-115.26</v>
      </c>
      <c r="E55" s="3">
        <v>-115.26</v>
      </c>
      <c r="F55" s="3">
        <v>-120.836</v>
      </c>
      <c r="G55" s="3">
        <v>-121.176</v>
      </c>
      <c r="H55" s="3">
        <v>-121.58400000000002</v>
      </c>
      <c r="I55" s="3">
        <v>-121.31200000000001</v>
      </c>
      <c r="J55" s="3">
        <v>-121.65199999999999</v>
      </c>
      <c r="K55" s="3">
        <v>-122.74</v>
      </c>
      <c r="L55" s="3">
        <v>-123.82799999999999</v>
      </c>
      <c r="M55" s="3">
        <v>-124.91599999999998</v>
      </c>
      <c r="N55" s="3">
        <v>-126.00399999999999</v>
      </c>
      <c r="O55" s="3">
        <v>-126.72933333333333</v>
      </c>
      <c r="P55" s="3">
        <v>-127.75688888888891</v>
      </c>
      <c r="Q55" s="3">
        <v>-127.96844444444444</v>
      </c>
      <c r="R55" s="3">
        <v>-128.18</v>
      </c>
      <c r="S55" s="3">
        <v>-129.81200000000001</v>
      </c>
      <c r="T55" s="3">
        <v>-127.36400000000002</v>
      </c>
      <c r="U55" s="3">
        <v>-124.91600000000003</v>
      </c>
      <c r="V55" s="3">
        <v>-130.696</v>
      </c>
      <c r="W55" s="3">
        <v>-130.76400000000001</v>
      </c>
      <c r="X55" s="3">
        <v>-130.9</v>
      </c>
      <c r="Y55" s="3">
        <v>-130.96799999999999</v>
      </c>
      <c r="Z55" s="3">
        <v>-130.96799999999999</v>
      </c>
      <c r="AA55" s="3">
        <v>-131.03599999999997</v>
      </c>
      <c r="AB55" s="3">
        <v>-131.036</v>
      </c>
      <c r="AC55" s="3">
        <v>-131.036</v>
      </c>
      <c r="AD55" s="3">
        <v>-131.036</v>
      </c>
      <c r="AE55" s="3">
        <v>-131.036</v>
      </c>
      <c r="AG55" t="str">
        <f t="shared" si="0"/>
        <v>UKR</v>
      </c>
    </row>
    <row r="56" spans="1:33" x14ac:dyDescent="0.2">
      <c r="A56" t="s">
        <v>118</v>
      </c>
      <c r="B56" s="3">
        <v>-171.44979889522909</v>
      </c>
      <c r="C56" s="3">
        <v>-171.44979889522909</v>
      </c>
      <c r="D56" s="3">
        <v>-164.15247547312558</v>
      </c>
      <c r="E56" s="3">
        <v>-155.8189501456215</v>
      </c>
      <c r="F56" s="3">
        <v>-146.30019848821161</v>
      </c>
      <c r="G56" s="3">
        <v>-137.09783611148649</v>
      </c>
      <c r="H56" s="3">
        <v>-127.5585973358971</v>
      </c>
      <c r="I56" s="3">
        <v>-117.97183421697622</v>
      </c>
      <c r="J56" s="3">
        <v>-108.10830752460627</v>
      </c>
      <c r="K56" s="3">
        <v>-97.909711798670088</v>
      </c>
      <c r="L56" s="3">
        <v>-87.541262230956164</v>
      </c>
      <c r="M56" s="3">
        <v>-76.20509919601399</v>
      </c>
      <c r="N56" s="3">
        <v>-65.341221122566267</v>
      </c>
      <c r="O56" s="3">
        <v>-53.731162337233947</v>
      </c>
      <c r="P56" s="3">
        <v>-41.9191852876558</v>
      </c>
      <c r="Q56" s="3">
        <v>-30.15572944304482</v>
      </c>
      <c r="R56" s="3">
        <v>-18.15152630238121</v>
      </c>
      <c r="S56" s="3">
        <v>-6.1103992237728901</v>
      </c>
      <c r="T56" s="3">
        <v>5.9109118446770204</v>
      </c>
      <c r="U56" s="3">
        <v>17.757372187216429</v>
      </c>
      <c r="V56" s="3">
        <v>29.54374825259433</v>
      </c>
      <c r="W56" s="3">
        <v>41.398476394039697</v>
      </c>
      <c r="X56" s="3">
        <v>52.234423858768672</v>
      </c>
      <c r="Y56" s="3">
        <v>68.955708463388035</v>
      </c>
      <c r="Z56" s="3">
        <v>79.810044875296526</v>
      </c>
      <c r="AA56" s="3">
        <v>89.701668200633534</v>
      </c>
      <c r="AB56" s="3">
        <v>102.17877272310996</v>
      </c>
      <c r="AC56" s="3">
        <v>110.05594612898423</v>
      </c>
      <c r="AD56" s="3">
        <v>116.31613159164264</v>
      </c>
      <c r="AE56" s="3">
        <v>121.28021481881385</v>
      </c>
      <c r="AG56" t="str">
        <f t="shared" si="0"/>
        <v>GBR</v>
      </c>
    </row>
    <row r="57" spans="1:33" s="89" customFormat="1" x14ac:dyDescent="0.2">
      <c r="A57" s="89" t="s">
        <v>198</v>
      </c>
      <c r="B57" s="90">
        <f>B58/1000*(44/12)</f>
        <v>-0.62864926261583998</v>
      </c>
      <c r="C57" s="90">
        <f t="shared" ref="C57:AE57" si="2">C58/1000*(44/12)</f>
        <v>-0.62864926261583998</v>
      </c>
      <c r="D57" s="90">
        <f t="shared" si="2"/>
        <v>-0.6018924100681271</v>
      </c>
      <c r="E57" s="90">
        <f t="shared" si="2"/>
        <v>-0.57133615053394549</v>
      </c>
      <c r="F57" s="90">
        <f t="shared" si="2"/>
        <v>-0.5364340611234425</v>
      </c>
      <c r="G57" s="90">
        <f t="shared" si="2"/>
        <v>-0.50269206574211711</v>
      </c>
      <c r="H57" s="90">
        <f t="shared" si="2"/>
        <v>-0.4677148568982894</v>
      </c>
      <c r="I57" s="90">
        <f t="shared" si="2"/>
        <v>-0.43256339212891282</v>
      </c>
      <c r="J57" s="90">
        <f t="shared" si="2"/>
        <v>-0.396397127590223</v>
      </c>
      <c r="K57" s="90">
        <f t="shared" si="2"/>
        <v>-0.35900227659512363</v>
      </c>
      <c r="L57" s="90">
        <f t="shared" si="2"/>
        <v>-0.32098462818017259</v>
      </c>
      <c r="M57" s="90">
        <f t="shared" si="2"/>
        <v>-0.2794186970520513</v>
      </c>
      <c r="N57" s="90">
        <f t="shared" si="2"/>
        <v>-0.23958447744940964</v>
      </c>
      <c r="O57" s="90">
        <f t="shared" si="2"/>
        <v>-0.19701426190319113</v>
      </c>
      <c r="P57" s="90">
        <f t="shared" si="2"/>
        <v>-0.15370367938807125</v>
      </c>
      <c r="Q57" s="90">
        <f t="shared" si="2"/>
        <v>-0.11057100795783099</v>
      </c>
      <c r="R57" s="90">
        <f t="shared" si="2"/>
        <v>-6.6555596442064435E-2</v>
      </c>
      <c r="S57" s="90">
        <f t="shared" si="2"/>
        <v>-2.2404797153833929E-2</v>
      </c>
      <c r="T57" s="90">
        <f t="shared" si="2"/>
        <v>2.1673343430482408E-2</v>
      </c>
      <c r="U57" s="90">
        <f t="shared" si="2"/>
        <v>6.511036468646024E-2</v>
      </c>
      <c r="V57" s="90">
        <f t="shared" si="2"/>
        <v>0.1083270769261792</v>
      </c>
      <c r="W57" s="90">
        <f t="shared" si="2"/>
        <v>0.15179441344481223</v>
      </c>
      <c r="X57" s="90">
        <f t="shared" si="2"/>
        <v>0.19152622081548512</v>
      </c>
      <c r="Y57" s="90">
        <f t="shared" si="2"/>
        <v>0.25283759769908948</v>
      </c>
      <c r="Z57" s="90">
        <f t="shared" si="2"/>
        <v>0.29263683120942058</v>
      </c>
      <c r="AA57" s="90">
        <f t="shared" si="2"/>
        <v>0.32890611673565628</v>
      </c>
      <c r="AB57" s="90">
        <f t="shared" si="2"/>
        <v>0.37465549998473652</v>
      </c>
      <c r="AC57" s="90">
        <f t="shared" si="2"/>
        <v>0.40353846913960884</v>
      </c>
      <c r="AD57" s="90">
        <f t="shared" si="2"/>
        <v>0.42649248250268967</v>
      </c>
      <c r="AE57" s="90">
        <f t="shared" si="2"/>
        <v>0.44469412100231742</v>
      </c>
      <c r="AG57" t="str">
        <f t="shared" si="0"/>
        <v>GBK</v>
      </c>
    </row>
    <row r="58" spans="1:33" x14ac:dyDescent="0.2">
      <c r="A58" t="s">
        <v>119</v>
      </c>
      <c r="B58" s="3">
        <v>-171.44979889522909</v>
      </c>
      <c r="C58" s="3">
        <v>-171.44979889522909</v>
      </c>
      <c r="D58" s="3">
        <v>-164.15247547312558</v>
      </c>
      <c r="E58" s="3">
        <v>-155.8189501456215</v>
      </c>
      <c r="F58" s="3">
        <v>-146.30019848821161</v>
      </c>
      <c r="G58" s="3">
        <v>-137.09783611148649</v>
      </c>
      <c r="H58" s="3">
        <v>-127.5585973358971</v>
      </c>
      <c r="I58" s="3">
        <v>-117.97183421697622</v>
      </c>
      <c r="J58" s="3">
        <v>-108.10830752460627</v>
      </c>
      <c r="K58" s="3">
        <v>-97.909711798670088</v>
      </c>
      <c r="L58" s="3">
        <v>-87.541262230956164</v>
      </c>
      <c r="M58" s="3">
        <v>-76.20509919601399</v>
      </c>
      <c r="N58" s="3">
        <v>-65.341221122566267</v>
      </c>
      <c r="O58" s="3">
        <v>-53.731162337233947</v>
      </c>
      <c r="P58" s="3">
        <v>-41.9191852876558</v>
      </c>
      <c r="Q58" s="3">
        <v>-30.15572944304482</v>
      </c>
      <c r="R58" s="3">
        <v>-18.15152630238121</v>
      </c>
      <c r="S58" s="3">
        <v>-6.1103992237728901</v>
      </c>
      <c r="T58" s="3">
        <v>5.9109118446770204</v>
      </c>
      <c r="U58" s="3">
        <v>17.757372187216429</v>
      </c>
      <c r="V58" s="3">
        <v>29.54374825259433</v>
      </c>
      <c r="W58" s="3">
        <v>41.398476394039697</v>
      </c>
      <c r="X58" s="3">
        <v>52.234423858768672</v>
      </c>
      <c r="Y58" s="3">
        <v>68.955708463388035</v>
      </c>
      <c r="Z58" s="3">
        <v>79.810044875296526</v>
      </c>
      <c r="AA58" s="3">
        <v>89.701668200633534</v>
      </c>
      <c r="AB58" s="3">
        <v>102.17877272310996</v>
      </c>
      <c r="AC58" s="3">
        <v>110.05594612898423</v>
      </c>
      <c r="AD58" s="3">
        <v>116.31613159164264</v>
      </c>
      <c r="AE58" s="3">
        <v>121.28021481881385</v>
      </c>
      <c r="AG58" t="str">
        <f t="shared" si="0"/>
        <v>GBK</v>
      </c>
    </row>
    <row r="59" spans="1:33" x14ac:dyDescent="0.2">
      <c r="A59" t="s">
        <v>120</v>
      </c>
      <c r="B59" s="3">
        <v>164.82718669794849</v>
      </c>
      <c r="C59" s="3">
        <v>164.82718669794849</v>
      </c>
      <c r="D59" s="3">
        <v>158.7666794002871</v>
      </c>
      <c r="E59" s="3">
        <v>152.706172397302</v>
      </c>
      <c r="F59" s="3">
        <v>147.97401260148035</v>
      </c>
      <c r="G59" s="3">
        <v>143.23954780047643</v>
      </c>
      <c r="H59" s="3">
        <v>138.50508300311049</v>
      </c>
      <c r="I59" s="3">
        <v>130.93144689628389</v>
      </c>
      <c r="J59" s="3">
        <v>123.3578107021458</v>
      </c>
      <c r="K59" s="3">
        <v>115.78417470082059</v>
      </c>
      <c r="L59" s="3">
        <v>104.95002239986206</v>
      </c>
      <c r="M59" s="3">
        <v>94.11587019712897</v>
      </c>
      <c r="N59" s="3">
        <v>83.281718001671834</v>
      </c>
      <c r="O59" s="3">
        <v>70.982843000820139</v>
      </c>
      <c r="P59" s="3">
        <v>58.683968098193873</v>
      </c>
      <c r="Q59" s="3">
        <v>45.783377398038283</v>
      </c>
      <c r="R59" s="3">
        <v>32.882787101698341</v>
      </c>
      <c r="S59" s="3">
        <v>19.982196401542751</v>
      </c>
      <c r="T59" s="3">
        <v>7.0816058978380196</v>
      </c>
      <c r="U59" s="3">
        <v>-5.1419109004200401</v>
      </c>
      <c r="V59" s="3">
        <v>229.49660030189989</v>
      </c>
      <c r="W59" s="3">
        <v>-1327.0239945522917</v>
      </c>
      <c r="X59" s="3">
        <v>-158.00107954783016</v>
      </c>
      <c r="Y59" s="3">
        <v>-165.2762481398895</v>
      </c>
      <c r="Z59" s="3">
        <v>-80.552923398499843</v>
      </c>
      <c r="AA59" s="3">
        <v>265.34098617685231</v>
      </c>
      <c r="AB59" s="3">
        <v>-373.87912228405185</v>
      </c>
      <c r="AC59" s="3">
        <v>-622.22265538093779</v>
      </c>
      <c r="AD59" s="3">
        <v>-380.63676947967906</v>
      </c>
      <c r="AE59" s="3">
        <v>-384.01559317753708</v>
      </c>
      <c r="AG59" t="str">
        <f t="shared" si="0"/>
        <v>USA</v>
      </c>
    </row>
    <row r="64" spans="1:33" ht="12" thickBot="1" x14ac:dyDescent="0.25"/>
    <row r="65" spans="1:31" ht="12" thickBot="1" x14ac:dyDescent="0.25">
      <c r="A65" s="21" t="s">
        <v>124</v>
      </c>
      <c r="G65">
        <v>100</v>
      </c>
    </row>
    <row r="66" spans="1:31" x14ac:dyDescent="0.2">
      <c r="A66" s="27" t="s">
        <v>123</v>
      </c>
      <c r="B66" s="17"/>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1:31" x14ac:dyDescent="0.2">
      <c r="A67" s="22" t="s">
        <v>24</v>
      </c>
      <c r="B67" s="17"/>
      <c r="C67" s="31">
        <f>C32</f>
        <v>-158.62971754618849</v>
      </c>
      <c r="D67" s="31">
        <f t="shared" ref="D67:AE67" si="3">D32</f>
        <v>-166.15497626165026</v>
      </c>
      <c r="E67" s="31">
        <f t="shared" si="3"/>
        <v>-173.4884189163204</v>
      </c>
      <c r="F67" s="31">
        <f t="shared" si="3"/>
        <v>-179.30229906167224</v>
      </c>
      <c r="G67" s="31">
        <f t="shared" si="3"/>
        <v>-187.03396760175306</v>
      </c>
      <c r="H67" s="31">
        <f t="shared" si="3"/>
        <v>-199.00188230276163</v>
      </c>
      <c r="I67" s="31">
        <f t="shared" si="3"/>
        <v>-207.69769940909984</v>
      </c>
      <c r="J67" s="31">
        <f t="shared" si="3"/>
        <v>-211.13876910196322</v>
      </c>
      <c r="K67" s="31">
        <f t="shared" si="3"/>
        <v>-215.60674468919854</v>
      </c>
      <c r="L67" s="31">
        <f t="shared" si="3"/>
        <v>-219.34788650746</v>
      </c>
      <c r="M67" s="31">
        <f t="shared" si="3"/>
        <v>-223.98428914641002</v>
      </c>
      <c r="N67" s="31">
        <f t="shared" si="3"/>
        <v>-230.25533286548571</v>
      </c>
      <c r="O67" s="31">
        <f t="shared" si="3"/>
        <v>-235.06723316275756</v>
      </c>
      <c r="P67" s="31">
        <f t="shared" si="3"/>
        <v>-238.01789306806464</v>
      </c>
      <c r="Q67" s="31">
        <f t="shared" si="3"/>
        <v>-241.91592672509887</v>
      </c>
      <c r="R67" s="31">
        <f t="shared" si="3"/>
        <v>-244.96419903207877</v>
      </c>
      <c r="S67" s="31">
        <f t="shared" si="3"/>
        <v>-245.71071800881168</v>
      </c>
      <c r="T67" s="31">
        <f t="shared" si="3"/>
        <v>-246.3523127786558</v>
      </c>
      <c r="U67" s="31">
        <f t="shared" si="3"/>
        <v>-245.91452569093801</v>
      </c>
      <c r="V67" s="31">
        <f t="shared" si="3"/>
        <v>-247.80853494313001</v>
      </c>
      <c r="W67" s="31">
        <f t="shared" si="3"/>
        <v>-248.47945599647275</v>
      </c>
      <c r="X67" s="31">
        <f t="shared" si="3"/>
        <v>-249.43944738142022</v>
      </c>
      <c r="Y67" s="31">
        <f t="shared" si="3"/>
        <v>-250.00098493880881</v>
      </c>
      <c r="Z67" s="31">
        <f t="shared" si="3"/>
        <v>-249.10056198208827</v>
      </c>
      <c r="AA67" s="31">
        <f t="shared" si="3"/>
        <v>-249.23728788521183</v>
      </c>
      <c r="AB67" s="31">
        <f t="shared" si="3"/>
        <v>-248.07691859799789</v>
      </c>
      <c r="AC67" s="31">
        <f t="shared" si="3"/>
        <v>-250.18339541942348</v>
      </c>
      <c r="AD67" s="31">
        <f t="shared" si="3"/>
        <v>-253.62159344357923</v>
      </c>
      <c r="AE67" s="31">
        <f t="shared" si="3"/>
        <v>-255.98706670086125</v>
      </c>
    </row>
    <row r="68" spans="1:31" x14ac:dyDescent="0.2">
      <c r="A68" s="22" t="s">
        <v>9</v>
      </c>
      <c r="B68" s="17"/>
      <c r="C68" s="31" t="str">
        <f>C26</f>
        <v>NO</v>
      </c>
      <c r="D68" s="31" t="str">
        <f t="shared" ref="D68:AE68" si="4">D26</f>
        <v>NO</v>
      </c>
      <c r="E68" s="31" t="str">
        <f t="shared" si="4"/>
        <v>NO</v>
      </c>
      <c r="F68" s="31" t="str">
        <f t="shared" si="4"/>
        <v>NO</v>
      </c>
      <c r="G68" s="31" t="str">
        <f t="shared" si="4"/>
        <v>NO</v>
      </c>
      <c r="H68" s="31" t="str">
        <f t="shared" si="4"/>
        <v>NO</v>
      </c>
      <c r="I68" s="31" t="str">
        <f t="shared" si="4"/>
        <v>NO</v>
      </c>
      <c r="J68" s="31" t="str">
        <f t="shared" si="4"/>
        <v>NO</v>
      </c>
      <c r="K68" s="31" t="str">
        <f t="shared" si="4"/>
        <v>NO</v>
      </c>
      <c r="L68" s="31" t="str">
        <f t="shared" si="4"/>
        <v>NO</v>
      </c>
      <c r="M68" s="31" t="str">
        <f t="shared" si="4"/>
        <v>NO</v>
      </c>
      <c r="N68" s="31" t="str">
        <f t="shared" si="4"/>
        <v>NO</v>
      </c>
      <c r="O68" s="31" t="str">
        <f t="shared" si="4"/>
        <v>NO</v>
      </c>
      <c r="P68" s="31" t="str">
        <f t="shared" si="4"/>
        <v>NO</v>
      </c>
      <c r="Q68" s="31" t="str">
        <f t="shared" si="4"/>
        <v>NO</v>
      </c>
      <c r="R68" s="31" t="str">
        <f t="shared" si="4"/>
        <v>NO</v>
      </c>
      <c r="S68" s="31" t="str">
        <f t="shared" si="4"/>
        <v>NO</v>
      </c>
      <c r="T68" s="31" t="str">
        <f t="shared" si="4"/>
        <v>NO</v>
      </c>
      <c r="U68" s="31" t="str">
        <f t="shared" si="4"/>
        <v>NO</v>
      </c>
      <c r="V68" s="31" t="str">
        <f t="shared" si="4"/>
        <v>NO</v>
      </c>
      <c r="W68" s="31" t="str">
        <f t="shared" si="4"/>
        <v>NO</v>
      </c>
      <c r="X68" s="31" t="str">
        <f t="shared" si="4"/>
        <v>NO</v>
      </c>
      <c r="Y68" s="31" t="str">
        <f t="shared" si="4"/>
        <v>NO</v>
      </c>
      <c r="Z68" s="31" t="str">
        <f t="shared" si="4"/>
        <v>NO</v>
      </c>
      <c r="AA68" s="31" t="str">
        <f t="shared" si="4"/>
        <v>NO</v>
      </c>
      <c r="AB68" s="31" t="str">
        <f t="shared" si="4"/>
        <v>NO</v>
      </c>
      <c r="AC68" s="31" t="str">
        <f t="shared" si="4"/>
        <v>NO</v>
      </c>
      <c r="AD68" s="31" t="str">
        <f t="shared" si="4"/>
        <v>NO</v>
      </c>
      <c r="AE68" s="31" t="str">
        <f t="shared" si="4"/>
        <v>NO</v>
      </c>
    </row>
    <row r="69" spans="1:31" x14ac:dyDescent="0.2">
      <c r="A69" s="22" t="s">
        <v>2</v>
      </c>
      <c r="B69" s="17"/>
      <c r="C69" s="31" t="str">
        <f>C12</f>
        <v>NO</v>
      </c>
      <c r="D69" s="31" t="str">
        <f t="shared" ref="D69:AE69" si="5">D12</f>
        <v>NO</v>
      </c>
      <c r="E69" s="31" t="str">
        <f t="shared" si="5"/>
        <v>NO</v>
      </c>
      <c r="F69" s="31" t="str">
        <f t="shared" si="5"/>
        <v>NO</v>
      </c>
      <c r="G69" s="31" t="str">
        <f t="shared" si="5"/>
        <v>NO</v>
      </c>
      <c r="H69" s="31" t="str">
        <f t="shared" si="5"/>
        <v>NO</v>
      </c>
      <c r="I69" s="31" t="str">
        <f t="shared" si="5"/>
        <v>NO</v>
      </c>
      <c r="J69" s="31" t="str">
        <f t="shared" si="5"/>
        <v>NO</v>
      </c>
      <c r="K69" s="31" t="str">
        <f t="shared" si="5"/>
        <v>NO</v>
      </c>
      <c r="L69" s="31" t="str">
        <f t="shared" si="5"/>
        <v>NO</v>
      </c>
      <c r="M69" s="31" t="str">
        <f t="shared" si="5"/>
        <v>NO</v>
      </c>
      <c r="N69" s="31" t="str">
        <f t="shared" si="5"/>
        <v>NO</v>
      </c>
      <c r="O69" s="31" t="str">
        <f t="shared" si="5"/>
        <v>NO</v>
      </c>
      <c r="P69" s="31" t="str">
        <f t="shared" si="5"/>
        <v>NO</v>
      </c>
      <c r="Q69" s="31" t="str">
        <f t="shared" si="5"/>
        <v>NO</v>
      </c>
      <c r="R69" s="31" t="str">
        <f t="shared" si="5"/>
        <v>NO</v>
      </c>
      <c r="S69" s="31" t="str">
        <f t="shared" si="5"/>
        <v>NO</v>
      </c>
      <c r="T69" s="31" t="str">
        <f t="shared" si="5"/>
        <v>NO</v>
      </c>
      <c r="U69" s="31" t="str">
        <f t="shared" si="5"/>
        <v>NO</v>
      </c>
      <c r="V69" s="31" t="str">
        <f t="shared" si="5"/>
        <v>NO</v>
      </c>
      <c r="W69" s="31" t="str">
        <f t="shared" si="5"/>
        <v>NO</v>
      </c>
      <c r="X69" s="31" t="str">
        <f t="shared" si="5"/>
        <v>NO</v>
      </c>
      <c r="Y69" s="31" t="str">
        <f t="shared" si="5"/>
        <v>NO</v>
      </c>
      <c r="Z69" s="31" t="str">
        <f t="shared" si="5"/>
        <v>NO</v>
      </c>
      <c r="AA69" s="31" t="str">
        <f t="shared" si="5"/>
        <v>NO</v>
      </c>
      <c r="AB69" s="31" t="str">
        <f t="shared" si="5"/>
        <v>NO</v>
      </c>
      <c r="AC69" s="31" t="str">
        <f t="shared" si="5"/>
        <v>NO</v>
      </c>
      <c r="AD69" s="31" t="str">
        <f t="shared" si="5"/>
        <v>NO</v>
      </c>
      <c r="AE69" s="31" t="str">
        <f t="shared" si="5"/>
        <v>NO</v>
      </c>
    </row>
    <row r="70" spans="1:31" x14ac:dyDescent="0.2">
      <c r="A70" s="22" t="s">
        <v>17</v>
      </c>
      <c r="B70" s="17"/>
      <c r="C70" s="31">
        <f>C42</f>
        <v>-22.6816846551101</v>
      </c>
      <c r="D70" s="31">
        <f t="shared" ref="D70:AE70" si="6">D42</f>
        <v>-22.798332348875999</v>
      </c>
      <c r="E70" s="31">
        <f t="shared" si="6"/>
        <v>-22.911372968033</v>
      </c>
      <c r="F70" s="31">
        <f t="shared" si="6"/>
        <v>-23.020798643401001</v>
      </c>
      <c r="G70" s="31">
        <f t="shared" si="6"/>
        <v>-23.12661270908</v>
      </c>
      <c r="H70" s="31">
        <f t="shared" si="6"/>
        <v>-23.22881548977</v>
      </c>
      <c r="I70" s="31">
        <f t="shared" si="6"/>
        <v>-23.327404563879998</v>
      </c>
      <c r="J70" s="31">
        <f t="shared" si="6"/>
        <v>-23.4223838964</v>
      </c>
      <c r="K70" s="31">
        <f t="shared" si="6"/>
        <v>-23.513750288530002</v>
      </c>
      <c r="L70" s="31">
        <f t="shared" si="6"/>
        <v>-23.601509878560002</v>
      </c>
      <c r="M70" s="31">
        <f t="shared" si="6"/>
        <v>-23.68565276532</v>
      </c>
      <c r="N70" s="31">
        <f t="shared" si="6"/>
        <v>-23.76618334718</v>
      </c>
      <c r="O70" s="31">
        <f t="shared" si="6"/>
        <v>-23.84310536353</v>
      </c>
      <c r="P70" s="31">
        <f t="shared" si="6"/>
        <v>-23.916416619620001</v>
      </c>
      <c r="Q70" s="31">
        <f t="shared" si="6"/>
        <v>-23.618619155779999</v>
      </c>
      <c r="R70" s="31">
        <f t="shared" si="6"/>
        <v>-23.42019872681</v>
      </c>
      <c r="S70" s="31">
        <f t="shared" si="6"/>
        <v>-23.220613115780001</v>
      </c>
      <c r="T70" s="31">
        <f t="shared" si="6"/>
        <v>-23.019896213300001</v>
      </c>
      <c r="U70" s="31">
        <f t="shared" si="6"/>
        <v>-22.8180817959</v>
      </c>
      <c r="V70" s="31">
        <f t="shared" si="6"/>
        <v>-22.641522683870001</v>
      </c>
      <c r="W70" s="31">
        <f t="shared" si="6"/>
        <v>-22.347734579050002</v>
      </c>
      <c r="X70" s="31">
        <f t="shared" si="6"/>
        <v>-22.054839782390001</v>
      </c>
      <c r="Y70" s="31">
        <f t="shared" si="6"/>
        <v>-21.762858793869999</v>
      </c>
      <c r="Z70" s="31">
        <f t="shared" si="6"/>
        <v>-20.950865071279999</v>
      </c>
      <c r="AA70" s="31">
        <f t="shared" si="6"/>
        <v>-20.48084758149</v>
      </c>
      <c r="AB70" s="31">
        <f t="shared" si="6"/>
        <v>-20.009607609490001</v>
      </c>
      <c r="AC70" s="31">
        <f t="shared" si="6"/>
        <v>-19.545783381980002</v>
      </c>
      <c r="AD70" s="31">
        <f t="shared" si="6"/>
        <v>-19.113798713769999</v>
      </c>
      <c r="AE70" s="31">
        <f t="shared" si="6"/>
        <v>-18.70082956297</v>
      </c>
    </row>
    <row r="71" spans="1:31" x14ac:dyDescent="0.2">
      <c r="A71" s="22" t="s">
        <v>25</v>
      </c>
      <c r="B71" s="17"/>
      <c r="C71" s="31" t="str">
        <f>C39</f>
        <v>NO</v>
      </c>
      <c r="D71" s="31" t="str">
        <f t="shared" ref="D71:AE71" si="7">D39</f>
        <v>NO</v>
      </c>
      <c r="E71" s="31" t="str">
        <f t="shared" si="7"/>
        <v>NO</v>
      </c>
      <c r="F71" s="31" t="str">
        <f t="shared" si="7"/>
        <v>NO</v>
      </c>
      <c r="G71" s="31" t="str">
        <f t="shared" si="7"/>
        <v>NO</v>
      </c>
      <c r="H71" s="31" t="str">
        <f t="shared" si="7"/>
        <v>NO</v>
      </c>
      <c r="I71" s="31" t="str">
        <f t="shared" si="7"/>
        <v>NO</v>
      </c>
      <c r="J71" s="31" t="str">
        <f t="shared" si="7"/>
        <v>NO</v>
      </c>
      <c r="K71" s="31" t="str">
        <f t="shared" si="7"/>
        <v>NO</v>
      </c>
      <c r="L71" s="31" t="str">
        <f t="shared" si="7"/>
        <v>NO</v>
      </c>
      <c r="M71" s="31" t="str">
        <f t="shared" si="7"/>
        <v>NO</v>
      </c>
      <c r="N71" s="31" t="str">
        <f t="shared" si="7"/>
        <v>NO</v>
      </c>
      <c r="O71" s="31" t="str">
        <f t="shared" si="7"/>
        <v>NO</v>
      </c>
      <c r="P71" s="31" t="str">
        <f t="shared" si="7"/>
        <v>NO</v>
      </c>
      <c r="Q71" s="31" t="str">
        <f t="shared" si="7"/>
        <v>NO</v>
      </c>
      <c r="R71" s="31" t="str">
        <f t="shared" si="7"/>
        <v>NO</v>
      </c>
      <c r="S71" s="31" t="str">
        <f t="shared" si="7"/>
        <v>NO</v>
      </c>
      <c r="T71" s="31" t="str">
        <f t="shared" si="7"/>
        <v>NO</v>
      </c>
      <c r="U71" s="31" t="str">
        <f t="shared" si="7"/>
        <v>NO</v>
      </c>
      <c r="V71" s="31" t="str">
        <f t="shared" si="7"/>
        <v>NO</v>
      </c>
      <c r="W71" s="31" t="str">
        <f t="shared" si="7"/>
        <v>NO</v>
      </c>
      <c r="X71" s="31" t="str">
        <f t="shared" si="7"/>
        <v>NO</v>
      </c>
      <c r="Y71" s="31" t="str">
        <f t="shared" si="7"/>
        <v>NO</v>
      </c>
      <c r="Z71" s="31" t="str">
        <f t="shared" si="7"/>
        <v>NO</v>
      </c>
      <c r="AA71" s="31" t="str">
        <f t="shared" si="7"/>
        <v>NO</v>
      </c>
      <c r="AB71" s="31" t="str">
        <f t="shared" si="7"/>
        <v>NO</v>
      </c>
      <c r="AC71" s="31" t="str">
        <f t="shared" si="7"/>
        <v>NO</v>
      </c>
      <c r="AD71" s="31" t="str">
        <f t="shared" si="7"/>
        <v>NO</v>
      </c>
      <c r="AE71" s="31" t="str">
        <f t="shared" si="7"/>
        <v>NO</v>
      </c>
    </row>
    <row r="72" spans="1:31" ht="12" thickBot="1" x14ac:dyDescent="0.25">
      <c r="A72" s="22" t="s">
        <v>7</v>
      </c>
      <c r="B72" s="17"/>
      <c r="C72" s="31">
        <f>C18</f>
        <v>-52.578718935222703</v>
      </c>
      <c r="D72" s="31">
        <f t="shared" ref="D72:AE72" si="8">D18</f>
        <v>-52.466606526585899</v>
      </c>
      <c r="E72" s="31">
        <f t="shared" si="8"/>
        <v>-52.325554078987999</v>
      </c>
      <c r="F72" s="31">
        <f t="shared" si="8"/>
        <v>-52.155561591606997</v>
      </c>
      <c r="G72" s="31">
        <f t="shared" si="8"/>
        <v>-51.956629065351002</v>
      </c>
      <c r="H72" s="31">
        <f t="shared" si="8"/>
        <v>-51.728756501199001</v>
      </c>
      <c r="I72" s="31">
        <f t="shared" si="8"/>
        <v>-51.471943896181998</v>
      </c>
      <c r="J72" s="31">
        <f t="shared" si="8"/>
        <v>-51.186191253270003</v>
      </c>
      <c r="K72" s="31">
        <f t="shared" si="8"/>
        <v>-50.871498570482999</v>
      </c>
      <c r="L72" s="31">
        <f t="shared" si="8"/>
        <v>-50.527865848821001</v>
      </c>
      <c r="M72" s="31">
        <f t="shared" si="8"/>
        <v>-50.155293088374002</v>
      </c>
      <c r="N72" s="31">
        <f t="shared" si="8"/>
        <v>-49.753780288941002</v>
      </c>
      <c r="O72" s="31">
        <f t="shared" si="8"/>
        <v>-49.323327449723003</v>
      </c>
      <c r="P72" s="31">
        <f t="shared" si="8"/>
        <v>-48.863934572630001</v>
      </c>
      <c r="Q72" s="31">
        <f t="shared" si="8"/>
        <v>-48.375601655651998</v>
      </c>
      <c r="R72" s="31">
        <f t="shared" si="8"/>
        <v>-47.763934973600001</v>
      </c>
      <c r="S72" s="31">
        <f t="shared" si="8"/>
        <v>-47.169514469698001</v>
      </c>
      <c r="T72" s="31">
        <f t="shared" si="8"/>
        <v>-46.548615144720998</v>
      </c>
      <c r="U72" s="31">
        <f t="shared" si="8"/>
        <v>-45.901236999091999</v>
      </c>
      <c r="V72" s="31">
        <f t="shared" si="8"/>
        <v>-45.227380033157999</v>
      </c>
      <c r="W72" s="31">
        <f t="shared" si="8"/>
        <v>-45.730477625429998</v>
      </c>
      <c r="X72" s="31">
        <f t="shared" si="8"/>
        <v>-46.233575216710001</v>
      </c>
      <c r="Y72" s="31">
        <f t="shared" si="8"/>
        <v>-46.39580964612</v>
      </c>
      <c r="Z72" s="31">
        <f t="shared" si="8"/>
        <v>-47.012983740160003</v>
      </c>
      <c r="AA72" s="31">
        <f t="shared" si="8"/>
        <v>-47.116580157510001</v>
      </c>
      <c r="AB72" s="31">
        <f t="shared" si="8"/>
        <v>-47.265726888090001</v>
      </c>
      <c r="AC72" s="31">
        <f t="shared" si="8"/>
        <v>-47.363930359130002</v>
      </c>
      <c r="AD72" s="31">
        <f t="shared" si="8"/>
        <v>-47.468888792439998</v>
      </c>
      <c r="AE72" s="31">
        <f t="shared" si="8"/>
        <v>-47.681017820549997</v>
      </c>
    </row>
    <row r="73" spans="1:31" ht="12" thickBot="1" x14ac:dyDescent="0.25">
      <c r="A73" s="56" t="s">
        <v>175</v>
      </c>
      <c r="B73" s="57"/>
      <c r="C73" s="37">
        <f>SUM(C67:C72)/1000*(44/12)</f>
        <v>-0.85759711083391144</v>
      </c>
      <c r="D73" s="37">
        <f t="shared" ref="D73:AE73" si="9">SUM(D67:D72)/1000*(44/12)</f>
        <v>-0.88520635550274462</v>
      </c>
      <c r="E73" s="37">
        <f t="shared" si="9"/>
        <v>-0.91199293519891844</v>
      </c>
      <c r="F73" s="37">
        <f t="shared" si="9"/>
        <v>-0.93308841742116078</v>
      </c>
      <c r="G73" s="37">
        <f t="shared" si="9"/>
        <v>-0.96109643437934145</v>
      </c>
      <c r="H73" s="37">
        <f t="shared" si="9"/>
        <v>-1.0045179990770123</v>
      </c>
      <c r="I73" s="37">
        <f t="shared" si="9"/>
        <v>-1.0358225088535935</v>
      </c>
      <c r="J73" s="37">
        <f t="shared" si="9"/>
        <v>-1.0477402622559882</v>
      </c>
      <c r="K73" s="37">
        <f t="shared" si="9"/>
        <v>-1.0633039763434422</v>
      </c>
      <c r="L73" s="37">
        <f t="shared" si="9"/>
        <v>-1.0760832948610837</v>
      </c>
      <c r="M73" s="37">
        <f t="shared" si="9"/>
        <v>-1.092025861667048</v>
      </c>
      <c r="N73" s="37">
        <f t="shared" si="9"/>
        <v>-1.1138427538392246</v>
      </c>
      <c r="O73" s="37">
        <f t="shared" si="9"/>
        <v>-1.1301901085787054</v>
      </c>
      <c r="P73" s="37">
        <f t="shared" si="9"/>
        <v>-1.1395935622878202</v>
      </c>
      <c r="Q73" s="37">
        <f t="shared" si="9"/>
        <v>-1.151003874300613</v>
      </c>
      <c r="R73" s="37">
        <f t="shared" si="9"/>
        <v>-1.1592105533524588</v>
      </c>
      <c r="S73" s="37">
        <f t="shared" si="9"/>
        <v>-1.1590364338457289</v>
      </c>
      <c r="T73" s="37">
        <f t="shared" si="9"/>
        <v>-1.158376355167815</v>
      </c>
      <c r="U73" s="37">
        <f t="shared" si="9"/>
        <v>-1.1536574297817432</v>
      </c>
      <c r="V73" s="37">
        <f t="shared" si="9"/>
        <v>-1.1574839380872461</v>
      </c>
      <c r="W73" s="37">
        <f t="shared" si="9"/>
        <v>-1.1607114500701601</v>
      </c>
      <c r="X73" s="37">
        <f t="shared" si="9"/>
        <v>-1.1650021620619073</v>
      </c>
      <c r="Y73" s="37">
        <f t="shared" si="9"/>
        <v>-1.1665853957222623</v>
      </c>
      <c r="Z73" s="37">
        <f t="shared" si="9"/>
        <v>-1.1625695062429369</v>
      </c>
      <c r="AA73" s="37">
        <f t="shared" si="9"/>
        <v>-1.1617272906221101</v>
      </c>
      <c r="AB73" s="37">
        <f t="shared" si="9"/>
        <v>-1.1562915946837855</v>
      </c>
      <c r="AC73" s="37">
        <f t="shared" si="9"/>
        <v>-1.1626747335886227</v>
      </c>
      <c r="AD73" s="37">
        <f t="shared" si="9"/>
        <v>-1.1740823634825603</v>
      </c>
      <c r="AE73" s="37">
        <f t="shared" si="9"/>
        <v>-1.1820193516427311</v>
      </c>
    </row>
    <row r="74" spans="1:31" x14ac:dyDescent="0.2">
      <c r="A74" s="55" t="s">
        <v>125</v>
      </c>
      <c r="B74" s="20"/>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row>
    <row r="75" spans="1:31" x14ac:dyDescent="0.2">
      <c r="A75" s="23" t="s">
        <v>23</v>
      </c>
      <c r="B75" s="20"/>
      <c r="C75" s="32">
        <f>C52</f>
        <v>-1676.3143600000001</v>
      </c>
      <c r="D75" s="32">
        <f t="shared" ref="D75:AE75" si="10">D52</f>
        <v>-1675.8706340000001</v>
      </c>
      <c r="E75" s="32">
        <f t="shared" si="10"/>
        <v>-1675.413939</v>
      </c>
      <c r="F75" s="32">
        <f t="shared" si="10"/>
        <v>-1674.4677839999999</v>
      </c>
      <c r="G75" s="32">
        <f t="shared" si="10"/>
        <v>-1674.935984</v>
      </c>
      <c r="H75" s="32">
        <f t="shared" si="10"/>
        <v>-1682.374789</v>
      </c>
      <c r="I75" s="32">
        <f t="shared" si="10"/>
        <v>-1679.983217</v>
      </c>
      <c r="J75" s="32">
        <f t="shared" si="10"/>
        <v>-1680.117555</v>
      </c>
      <c r="K75" s="32">
        <f t="shared" si="10"/>
        <v>-1680.4988109999999</v>
      </c>
      <c r="L75" s="32">
        <f t="shared" si="10"/>
        <v>-1679.1720359999999</v>
      </c>
      <c r="M75" s="32">
        <f t="shared" si="10"/>
        <v>-1681.3669480000001</v>
      </c>
      <c r="N75" s="32">
        <f t="shared" si="10"/>
        <v>-1680.6766009999999</v>
      </c>
      <c r="O75" s="32">
        <f t="shared" si="10"/>
        <v>-1682.5788339999999</v>
      </c>
      <c r="P75" s="32">
        <f t="shared" si="10"/>
        <v>-1692.5010239999999</v>
      </c>
      <c r="Q75" s="32">
        <f t="shared" si="10"/>
        <v>-1672.3794009999999</v>
      </c>
      <c r="R75" s="32">
        <f t="shared" si="10"/>
        <v>-1657.5031100000001</v>
      </c>
      <c r="S75" s="32">
        <f t="shared" si="10"/>
        <v>-1650.15579</v>
      </c>
      <c r="T75" s="32">
        <f t="shared" si="10"/>
        <v>-1614.9920689999999</v>
      </c>
      <c r="U75" s="32">
        <f t="shared" si="10"/>
        <v>-1573.0552070000001</v>
      </c>
      <c r="V75" s="32">
        <f t="shared" si="10"/>
        <v>-1532.9689949999999</v>
      </c>
      <c r="W75" s="32">
        <f t="shared" si="10"/>
        <v>-1532.66516</v>
      </c>
      <c r="X75" s="32">
        <f t="shared" si="10"/>
        <v>-1464.4538359999999</v>
      </c>
      <c r="Y75" s="32">
        <f t="shared" si="10"/>
        <v>-1416.2913229999999</v>
      </c>
      <c r="Z75" s="32">
        <f t="shared" si="10"/>
        <v>-1415.321316</v>
      </c>
      <c r="AA75" s="32">
        <f t="shared" si="10"/>
        <v>-1444.204594</v>
      </c>
      <c r="AB75" s="32">
        <f t="shared" si="10"/>
        <v>-1475.088062</v>
      </c>
      <c r="AC75" s="32">
        <f t="shared" si="10"/>
        <v>-1476.4775520000001</v>
      </c>
      <c r="AD75" s="32">
        <f t="shared" si="10"/>
        <v>-1480.805793</v>
      </c>
      <c r="AE75" s="32">
        <f t="shared" si="10"/>
        <v>-1482.4317140000001</v>
      </c>
    </row>
    <row r="76" spans="1:31" x14ac:dyDescent="0.2">
      <c r="A76" s="23" t="s">
        <v>27</v>
      </c>
      <c r="B76" s="20"/>
      <c r="C76" s="32">
        <f>C25</f>
        <v>-3493.2269999999999</v>
      </c>
      <c r="D76" s="32">
        <f t="shared" ref="D76:AE76" si="11">D25</f>
        <v>-3535.9479999999999</v>
      </c>
      <c r="E76" s="32">
        <f t="shared" si="11"/>
        <v>-3369.027</v>
      </c>
      <c r="F76" s="32">
        <f t="shared" si="11"/>
        <v>-3245.4609999999998</v>
      </c>
      <c r="G76" s="32">
        <f t="shared" si="11"/>
        <v>-3074.3389999999999</v>
      </c>
      <c r="H76" s="32">
        <f t="shared" si="11"/>
        <v>-2954.5239999999999</v>
      </c>
      <c r="I76" s="32">
        <f t="shared" si="11"/>
        <v>-2928.8969999999999</v>
      </c>
      <c r="J76" s="32">
        <f t="shared" si="11"/>
        <v>-2759.8960000000002</v>
      </c>
      <c r="K76" s="32">
        <f t="shared" si="11"/>
        <v>-2606.2130000000002</v>
      </c>
      <c r="L76" s="32">
        <f t="shared" si="11"/>
        <v>-2536.953</v>
      </c>
      <c r="M76" s="32">
        <f t="shared" si="11"/>
        <v>-2482.5259999999998</v>
      </c>
      <c r="N76" s="32">
        <f t="shared" si="11"/>
        <v>-2447.3850000000002</v>
      </c>
      <c r="O76" s="32">
        <f t="shared" si="11"/>
        <v>-2379.0390000000002</v>
      </c>
      <c r="P76" s="32">
        <f t="shared" si="11"/>
        <v>-2345.9340000000002</v>
      </c>
      <c r="Q76" s="32">
        <f t="shared" si="11"/>
        <v>-2335.3919999999998</v>
      </c>
      <c r="R76" s="32">
        <f t="shared" si="11"/>
        <v>-2344.2959999999998</v>
      </c>
      <c r="S76" s="32">
        <f t="shared" si="11"/>
        <v>-2361.846</v>
      </c>
      <c r="T76" s="32">
        <f t="shared" si="11"/>
        <v>-2267.9589999999998</v>
      </c>
      <c r="U76" s="32">
        <f t="shared" si="11"/>
        <v>-2139.1390000000001</v>
      </c>
      <c r="V76" s="32">
        <f t="shared" si="11"/>
        <v>-2204.0390000000002</v>
      </c>
      <c r="W76" s="32">
        <f t="shared" si="11"/>
        <v>-1984.2539999999999</v>
      </c>
      <c r="X76" s="32">
        <f t="shared" si="11"/>
        <v>-1898.9849999999999</v>
      </c>
      <c r="Y76" s="32">
        <f t="shared" si="11"/>
        <v>-1830.5029999999999</v>
      </c>
      <c r="Z76" s="32">
        <f t="shared" si="11"/>
        <v>-1671.4749999999999</v>
      </c>
      <c r="AA76" s="32">
        <f t="shared" si="11"/>
        <v>-1595.509</v>
      </c>
      <c r="AB76" s="32">
        <f t="shared" si="11"/>
        <v>-1483.2059999999999</v>
      </c>
      <c r="AC76" s="32">
        <f t="shared" si="11"/>
        <v>-1380.3420000000001</v>
      </c>
      <c r="AD76" s="32">
        <f t="shared" si="11"/>
        <v>-1319.348</v>
      </c>
      <c r="AE76" s="32">
        <f t="shared" si="11"/>
        <v>-1175.818</v>
      </c>
    </row>
    <row r="77" spans="1:31" x14ac:dyDescent="0.2">
      <c r="A77" s="23" t="s">
        <v>8</v>
      </c>
      <c r="B77" s="20"/>
      <c r="C77" s="32">
        <f t="shared" ref="C77:AE77" si="12">C21</f>
        <v>-98.363592118749978</v>
      </c>
      <c r="D77" s="32">
        <f t="shared" si="12"/>
        <v>-98.410427147130449</v>
      </c>
      <c r="E77" s="32">
        <f t="shared" si="12"/>
        <v>-98.477097752983653</v>
      </c>
      <c r="F77" s="32">
        <f t="shared" si="12"/>
        <v>-98.591526365358334</v>
      </c>
      <c r="G77" s="32">
        <f t="shared" si="12"/>
        <v>-98.746894428640815</v>
      </c>
      <c r="H77" s="32">
        <f t="shared" si="12"/>
        <v>-98.901292954465035</v>
      </c>
      <c r="I77" s="32">
        <f t="shared" si="12"/>
        <v>-99.063434428640804</v>
      </c>
      <c r="J77" s="32">
        <f t="shared" si="12"/>
        <v>-99.216617723194176</v>
      </c>
      <c r="K77" s="32">
        <f t="shared" si="12"/>
        <v>-99.362491074508469</v>
      </c>
      <c r="L77" s="32">
        <f t="shared" si="12"/>
        <v>-99.525054918154041</v>
      </c>
      <c r="M77" s="32">
        <f t="shared" si="12"/>
        <v>-99.703035640347167</v>
      </c>
      <c r="N77" s="32">
        <f t="shared" si="12"/>
        <v>-99.924780755278121</v>
      </c>
      <c r="O77" s="32">
        <f t="shared" si="12"/>
        <v>-100.16618335742783</v>
      </c>
      <c r="P77" s="32">
        <f t="shared" si="12"/>
        <v>-100.41461439885131</v>
      </c>
      <c r="Q77" s="32">
        <f t="shared" si="12"/>
        <v>-100.64822890792905</v>
      </c>
      <c r="R77" s="32">
        <f t="shared" si="12"/>
        <v>-100.87404468829216</v>
      </c>
      <c r="S77" s="32">
        <f t="shared" si="12"/>
        <v>-101.06963899447953</v>
      </c>
      <c r="T77" s="32">
        <f t="shared" si="12"/>
        <v>-101.28441676832114</v>
      </c>
      <c r="U77" s="32">
        <f t="shared" si="12"/>
        <v>-101.51200026576488</v>
      </c>
      <c r="V77" s="32">
        <f t="shared" si="12"/>
        <v>-101.7361784453873</v>
      </c>
      <c r="W77" s="32">
        <f t="shared" si="12"/>
        <v>-101.93312613267845</v>
      </c>
      <c r="X77" s="32">
        <f t="shared" si="12"/>
        <v>-102.12526064175619</v>
      </c>
      <c r="Y77" s="32">
        <f t="shared" si="12"/>
        <v>-102.33167775298365</v>
      </c>
      <c r="Z77" s="32">
        <f t="shared" si="12"/>
        <v>-102.50215709036948</v>
      </c>
      <c r="AA77" s="32">
        <f t="shared" si="12"/>
        <v>-102.63784616810398</v>
      </c>
      <c r="AB77" s="32">
        <f t="shared" si="12"/>
        <v>-102.71766628726193</v>
      </c>
      <c r="AC77" s="32">
        <f t="shared" si="12"/>
        <v>-102.79020293876565</v>
      </c>
      <c r="AD77" s="32">
        <f t="shared" si="12"/>
        <v>-102.7861586353963</v>
      </c>
      <c r="AE77" s="32">
        <f t="shared" si="12"/>
        <v>-102.74689248185992</v>
      </c>
    </row>
    <row r="78" spans="1:31" x14ac:dyDescent="0.2">
      <c r="A78" s="23" t="s">
        <v>26</v>
      </c>
      <c r="B78" s="20"/>
      <c r="C78" s="32">
        <f t="shared" ref="C78:AE78" si="13">C36</f>
        <v>-210.58811299999999</v>
      </c>
      <c r="D78" s="32">
        <f t="shared" si="13"/>
        <v>-216.81982500000001</v>
      </c>
      <c r="E78" s="32">
        <f t="shared" si="13"/>
        <v>-216.90584882000002</v>
      </c>
      <c r="F78" s="32">
        <f t="shared" si="13"/>
        <v>-217.1136358</v>
      </c>
      <c r="G78" s="32">
        <f t="shared" si="13"/>
        <v>-217.1136358</v>
      </c>
      <c r="H78" s="32">
        <f t="shared" si="13"/>
        <v>-217.1136358</v>
      </c>
      <c r="I78" s="32">
        <f t="shared" si="13"/>
        <v>-217.44116976999999</v>
      </c>
      <c r="J78" s="32">
        <f t="shared" si="13"/>
        <v>-217.46284130999999</v>
      </c>
      <c r="K78" s="32">
        <f t="shared" si="13"/>
        <v>-217.87515338</v>
      </c>
      <c r="L78" s="32">
        <f t="shared" si="13"/>
        <v>-217.78711338000002</v>
      </c>
      <c r="M78" s="32">
        <f t="shared" si="13"/>
        <v>-217.90686036</v>
      </c>
      <c r="N78" s="32">
        <f t="shared" si="13"/>
        <v>-217.56442536</v>
      </c>
      <c r="O78" s="32">
        <f t="shared" si="13"/>
        <v>-217.22199036000001</v>
      </c>
      <c r="P78" s="32">
        <f t="shared" si="13"/>
        <v>-216.87955535999998</v>
      </c>
      <c r="Q78" s="32">
        <f t="shared" si="13"/>
        <v>-216.64678384999999</v>
      </c>
      <c r="R78" s="32">
        <f t="shared" si="13"/>
        <v>-216.30434885</v>
      </c>
      <c r="S78" s="32">
        <f t="shared" si="13"/>
        <v>-215.96191385</v>
      </c>
      <c r="T78" s="32">
        <f t="shared" si="13"/>
        <v>-215.61947785000001</v>
      </c>
      <c r="U78" s="32">
        <f t="shared" si="13"/>
        <v>-215.27704284999999</v>
      </c>
      <c r="V78" s="32">
        <f t="shared" si="13"/>
        <v>-213.07113985000001</v>
      </c>
      <c r="W78" s="32">
        <f t="shared" si="13"/>
        <v>-212.66405786999999</v>
      </c>
      <c r="X78" s="32">
        <f t="shared" si="13"/>
        <v>-212.22507486999999</v>
      </c>
      <c r="Y78" s="32">
        <f t="shared" si="13"/>
        <v>-211.78609205000001</v>
      </c>
      <c r="Z78" s="32">
        <f t="shared" si="13"/>
        <v>-211.34711006000001</v>
      </c>
      <c r="AA78" s="32">
        <f t="shared" si="13"/>
        <v>-203.54817105999999</v>
      </c>
      <c r="AB78" s="32">
        <f t="shared" si="13"/>
        <v>-203.33620306</v>
      </c>
      <c r="AC78" s="32">
        <f t="shared" si="13"/>
        <v>-203.14232605999999</v>
      </c>
      <c r="AD78" s="32">
        <f t="shared" si="13"/>
        <v>-202.94844951000002</v>
      </c>
      <c r="AE78" s="32">
        <f t="shared" si="13"/>
        <v>-202.75457341999999</v>
      </c>
    </row>
    <row r="79" spans="1:31" ht="12" thickBot="1" x14ac:dyDescent="0.25">
      <c r="A79" s="23" t="s">
        <v>15</v>
      </c>
      <c r="B79" s="20"/>
      <c r="C79" s="32" t="str">
        <f t="shared" ref="C79:AE79" si="14">C38</f>
        <v>NO,IE</v>
      </c>
      <c r="D79" s="32" t="str">
        <f t="shared" si="14"/>
        <v>IE</v>
      </c>
      <c r="E79" s="32" t="str">
        <f t="shared" si="14"/>
        <v>IE</v>
      </c>
      <c r="F79" s="32" t="str">
        <f t="shared" si="14"/>
        <v>IE</v>
      </c>
      <c r="G79" s="32" t="str">
        <f t="shared" si="14"/>
        <v>IE</v>
      </c>
      <c r="H79" s="32" t="str">
        <f t="shared" si="14"/>
        <v>IE</v>
      </c>
      <c r="I79" s="32" t="str">
        <f t="shared" si="14"/>
        <v>IE</v>
      </c>
      <c r="J79" s="32" t="str">
        <f t="shared" si="14"/>
        <v>IE</v>
      </c>
      <c r="K79" s="32" t="str">
        <f t="shared" si="14"/>
        <v>IE</v>
      </c>
      <c r="L79" s="32" t="str">
        <f t="shared" si="14"/>
        <v>IE</v>
      </c>
      <c r="M79" s="32" t="str">
        <f t="shared" si="14"/>
        <v>IE</v>
      </c>
      <c r="N79" s="32" t="str">
        <f t="shared" si="14"/>
        <v>IE</v>
      </c>
      <c r="O79" s="32" t="str">
        <f t="shared" si="14"/>
        <v>IE</v>
      </c>
      <c r="P79" s="32" t="str">
        <f t="shared" si="14"/>
        <v>IE</v>
      </c>
      <c r="Q79" s="32" t="str">
        <f t="shared" si="14"/>
        <v>IE</v>
      </c>
      <c r="R79" s="32" t="str">
        <f t="shared" si="14"/>
        <v>IE</v>
      </c>
      <c r="S79" s="32" t="str">
        <f t="shared" si="14"/>
        <v>IE</v>
      </c>
      <c r="T79" s="32" t="str">
        <f t="shared" si="14"/>
        <v>IE</v>
      </c>
      <c r="U79" s="32" t="str">
        <f t="shared" si="14"/>
        <v>IE</v>
      </c>
      <c r="V79" s="32" t="str">
        <f t="shared" si="14"/>
        <v>IE</v>
      </c>
      <c r="W79" s="32" t="str">
        <f t="shared" si="14"/>
        <v>IE</v>
      </c>
      <c r="X79" s="32" t="str">
        <f t="shared" si="14"/>
        <v>IE</v>
      </c>
      <c r="Y79" s="32" t="str">
        <f t="shared" si="14"/>
        <v>IE</v>
      </c>
      <c r="Z79" s="32" t="str">
        <f t="shared" si="14"/>
        <v>IE</v>
      </c>
      <c r="AA79" s="32" t="str">
        <f t="shared" si="14"/>
        <v>IE</v>
      </c>
      <c r="AB79" s="32" t="str">
        <f t="shared" si="14"/>
        <v>IE</v>
      </c>
      <c r="AC79" s="32" t="str">
        <f t="shared" si="14"/>
        <v>IE</v>
      </c>
      <c r="AD79" s="32" t="str">
        <f t="shared" si="14"/>
        <v>IE</v>
      </c>
      <c r="AE79" s="32" t="str">
        <f t="shared" si="14"/>
        <v>IE</v>
      </c>
    </row>
    <row r="80" spans="1:31" ht="12" thickBot="1" x14ac:dyDescent="0.25">
      <c r="A80" s="59" t="s">
        <v>175</v>
      </c>
      <c r="B80" s="60"/>
      <c r="C80" s="40">
        <f t="shared" ref="C80:AE80" si="15">SUM(C75:C79)/1000*(44/12)</f>
        <v>-20.087807905435415</v>
      </c>
      <c r="D80" s="40">
        <f t="shared" si="15"/>
        <v>-20.265845915872813</v>
      </c>
      <c r="E80" s="40">
        <f t="shared" si="15"/>
        <v>-19.652687580434272</v>
      </c>
      <c r="F80" s="40">
        <f t="shared" si="15"/>
        <v>-19.197324469272981</v>
      </c>
      <c r="G80" s="40">
        <f t="shared" si="15"/>
        <v>-18.572163552171681</v>
      </c>
      <c r="H80" s="40">
        <f t="shared" si="15"/>
        <v>-18.160683631766371</v>
      </c>
      <c r="I80" s="40">
        <f t="shared" si="15"/>
        <v>-18.059744344395014</v>
      </c>
      <c r="J80" s="40">
        <f t="shared" si="15"/>
        <v>-17.441207718121714</v>
      </c>
      <c r="K80" s="40">
        <f t="shared" si="15"/>
        <v>-16.881148003333195</v>
      </c>
      <c r="L80" s="40">
        <f t="shared" si="15"/>
        <v>-16.622603082426558</v>
      </c>
      <c r="M80" s="40">
        <f t="shared" si="15"/>
        <v>-16.432177094667939</v>
      </c>
      <c r="N80" s="40">
        <f t="shared" si="15"/>
        <v>-16.300352959422689</v>
      </c>
      <c r="O80" s="40">
        <f t="shared" si="15"/>
        <v>-16.056355361630569</v>
      </c>
      <c r="P80" s="40">
        <f t="shared" si="15"/>
        <v>-15.971007043782455</v>
      </c>
      <c r="Q80" s="40">
        <f t="shared" si="15"/>
        <v>-15.858576850445742</v>
      </c>
      <c r="R80" s="40">
        <f t="shared" si="15"/>
        <v>-15.836250846307067</v>
      </c>
      <c r="S80" s="40">
        <f t="shared" si="15"/>
        <v>-15.873122257096425</v>
      </c>
      <c r="T80" s="40">
        <f t="shared" si="15"/>
        <v>-15.399468199933841</v>
      </c>
      <c r="U80" s="40">
        <f t="shared" si="15"/>
        <v>-14.772938583757806</v>
      </c>
      <c r="V80" s="40">
        <f t="shared" si="15"/>
        <v>-14.856656148749753</v>
      </c>
      <c r="W80" s="40">
        <f t="shared" si="15"/>
        <v>-14.048893261343153</v>
      </c>
      <c r="X80" s="40">
        <f t="shared" si="15"/>
        <v>-13.48522696220977</v>
      </c>
      <c r="Y80" s="40">
        <f t="shared" si="15"/>
        <v>-13.05667767361094</v>
      </c>
      <c r="Z80" s="40">
        <f t="shared" si="15"/>
        <v>-12.469033804884688</v>
      </c>
      <c r="AA80" s="40">
        <f t="shared" si="15"/>
        <v>-12.268298574503048</v>
      </c>
      <c r="AB80" s="40">
        <f t="shared" si="15"/>
        <v>-11.969275748273295</v>
      </c>
      <c r="AC80" s="40">
        <f t="shared" si="15"/>
        <v>-11.596757630328806</v>
      </c>
      <c r="AD80" s="40">
        <f t="shared" si="15"/>
        <v>-11.388257470866453</v>
      </c>
      <c r="AE80" s="40">
        <f t="shared" si="15"/>
        <v>-10.867087659640152</v>
      </c>
    </row>
    <row r="81" spans="1:31" x14ac:dyDescent="0.2">
      <c r="A81" s="58" t="s">
        <v>126</v>
      </c>
      <c r="B81" s="18"/>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row>
    <row r="82" spans="1:31" x14ac:dyDescent="0.2">
      <c r="A82" s="24" t="s">
        <v>22</v>
      </c>
      <c r="B82" s="18"/>
      <c r="C82" s="33" t="str">
        <f t="shared" ref="C82:AE82" si="16">C51</f>
        <v>NO</v>
      </c>
      <c r="D82" s="33" t="str">
        <f t="shared" si="16"/>
        <v>NO</v>
      </c>
      <c r="E82" s="33" t="str">
        <f t="shared" si="16"/>
        <v>NO</v>
      </c>
      <c r="F82" s="33" t="str">
        <f t="shared" si="16"/>
        <v>NO</v>
      </c>
      <c r="G82" s="33" t="str">
        <f t="shared" si="16"/>
        <v>NO</v>
      </c>
      <c r="H82" s="33" t="str">
        <f t="shared" si="16"/>
        <v>NO</v>
      </c>
      <c r="I82" s="33" t="str">
        <f t="shared" si="16"/>
        <v>NO</v>
      </c>
      <c r="J82" s="33" t="str">
        <f t="shared" si="16"/>
        <v>NO</v>
      </c>
      <c r="K82" s="33" t="str">
        <f t="shared" si="16"/>
        <v>NO</v>
      </c>
      <c r="L82" s="33" t="str">
        <f t="shared" si="16"/>
        <v>NO</v>
      </c>
      <c r="M82" s="33" t="str">
        <f t="shared" si="16"/>
        <v>NO</v>
      </c>
      <c r="N82" s="33" t="str">
        <f t="shared" si="16"/>
        <v>NO</v>
      </c>
      <c r="O82" s="33" t="str">
        <f t="shared" si="16"/>
        <v>NO</v>
      </c>
      <c r="P82" s="33" t="str">
        <f t="shared" si="16"/>
        <v>NO</v>
      </c>
      <c r="Q82" s="33" t="str">
        <f t="shared" si="16"/>
        <v>NO</v>
      </c>
      <c r="R82" s="33" t="str">
        <f t="shared" si="16"/>
        <v>NO</v>
      </c>
      <c r="S82" s="33" t="str">
        <f t="shared" si="16"/>
        <v>NO</v>
      </c>
      <c r="T82" s="33" t="str">
        <f t="shared" si="16"/>
        <v>NO</v>
      </c>
      <c r="U82" s="33" t="str">
        <f t="shared" si="16"/>
        <v>NO</v>
      </c>
      <c r="V82" s="33" t="str">
        <f t="shared" si="16"/>
        <v>NO</v>
      </c>
      <c r="W82" s="33" t="str">
        <f t="shared" si="16"/>
        <v>NO</v>
      </c>
      <c r="X82" s="33" t="str">
        <f t="shared" si="16"/>
        <v>NO</v>
      </c>
      <c r="Y82" s="33" t="str">
        <f t="shared" si="16"/>
        <v>NO</v>
      </c>
      <c r="Z82" s="33" t="str">
        <f t="shared" si="16"/>
        <v>NO</v>
      </c>
      <c r="AA82" s="33" t="str">
        <f t="shared" si="16"/>
        <v>NO</v>
      </c>
      <c r="AB82" s="33" t="str">
        <f t="shared" si="16"/>
        <v>NO</v>
      </c>
      <c r="AC82" s="33" t="str">
        <f t="shared" si="16"/>
        <v>NO</v>
      </c>
      <c r="AD82" s="33" t="str">
        <f t="shared" si="16"/>
        <v>NO</v>
      </c>
      <c r="AE82" s="33" t="str">
        <f t="shared" si="16"/>
        <v>NO</v>
      </c>
    </row>
    <row r="83" spans="1:31" x14ac:dyDescent="0.2">
      <c r="A83" s="24" t="s">
        <v>18</v>
      </c>
      <c r="B83" s="18"/>
      <c r="C83" s="33" t="str">
        <f t="shared" ref="C83:AE83" si="17">C46</f>
        <v>NO</v>
      </c>
      <c r="D83" s="33" t="str">
        <f t="shared" si="17"/>
        <v>NO</v>
      </c>
      <c r="E83" s="33" t="str">
        <f t="shared" si="17"/>
        <v>NO</v>
      </c>
      <c r="F83" s="33" t="str">
        <f t="shared" si="17"/>
        <v>NO</v>
      </c>
      <c r="G83" s="33" t="str">
        <f t="shared" si="17"/>
        <v>NO</v>
      </c>
      <c r="H83" s="33" t="str">
        <f t="shared" si="17"/>
        <v>NO</v>
      </c>
      <c r="I83" s="33" t="str">
        <f t="shared" si="17"/>
        <v>NO</v>
      </c>
      <c r="J83" s="33" t="str">
        <f t="shared" si="17"/>
        <v>NO</v>
      </c>
      <c r="K83" s="33" t="str">
        <f t="shared" si="17"/>
        <v>NO</v>
      </c>
      <c r="L83" s="33" t="str">
        <f t="shared" si="17"/>
        <v>NO</v>
      </c>
      <c r="M83" s="33" t="str">
        <f t="shared" si="17"/>
        <v>NO</v>
      </c>
      <c r="N83" s="33" t="str">
        <f t="shared" si="17"/>
        <v>NO</v>
      </c>
      <c r="O83" s="33" t="str">
        <f t="shared" si="17"/>
        <v>NO</v>
      </c>
      <c r="P83" s="33" t="str">
        <f t="shared" si="17"/>
        <v>NO</v>
      </c>
      <c r="Q83" s="33" t="str">
        <f t="shared" si="17"/>
        <v>NO</v>
      </c>
      <c r="R83" s="33" t="str">
        <f t="shared" si="17"/>
        <v>NO</v>
      </c>
      <c r="S83" s="33" t="str">
        <f t="shared" si="17"/>
        <v>NO</v>
      </c>
      <c r="T83" s="33" t="str">
        <f t="shared" si="17"/>
        <v>NO</v>
      </c>
      <c r="U83" s="33" t="str">
        <f t="shared" si="17"/>
        <v>NO</v>
      </c>
      <c r="V83" s="33" t="str">
        <f t="shared" si="17"/>
        <v>NO</v>
      </c>
      <c r="W83" s="33" t="str">
        <f t="shared" si="17"/>
        <v>NO</v>
      </c>
      <c r="X83" s="33" t="str">
        <f t="shared" si="17"/>
        <v>NO</v>
      </c>
      <c r="Y83" s="33" t="str">
        <f t="shared" si="17"/>
        <v>NO</v>
      </c>
      <c r="Z83" s="33" t="str">
        <f t="shared" si="17"/>
        <v>NO</v>
      </c>
      <c r="AA83" s="33" t="str">
        <f t="shared" si="17"/>
        <v>NO</v>
      </c>
      <c r="AB83" s="33" t="str">
        <f t="shared" si="17"/>
        <v>NO</v>
      </c>
      <c r="AC83" s="33" t="str">
        <f t="shared" si="17"/>
        <v>NO</v>
      </c>
      <c r="AD83" s="33" t="str">
        <f t="shared" si="17"/>
        <v>NO</v>
      </c>
      <c r="AE83" s="33" t="str">
        <f t="shared" si="17"/>
        <v>NO</v>
      </c>
    </row>
    <row r="84" spans="1:31" x14ac:dyDescent="0.2">
      <c r="A84" s="24" t="s">
        <v>14</v>
      </c>
      <c r="B84" s="18"/>
      <c r="C84" s="33" t="str">
        <f t="shared" ref="C84:AE84" si="18">C33</f>
        <v>NO</v>
      </c>
      <c r="D84" s="33" t="str">
        <f t="shared" si="18"/>
        <v>NO</v>
      </c>
      <c r="E84" s="33" t="str">
        <f t="shared" si="18"/>
        <v>NO</v>
      </c>
      <c r="F84" s="33" t="str">
        <f t="shared" si="18"/>
        <v>NO</v>
      </c>
      <c r="G84" s="33" t="str">
        <f t="shared" si="18"/>
        <v>NO</v>
      </c>
      <c r="H84" s="33" t="str">
        <f t="shared" si="18"/>
        <v>NO</v>
      </c>
      <c r="I84" s="33" t="str">
        <f t="shared" si="18"/>
        <v>NO</v>
      </c>
      <c r="J84" s="33" t="str">
        <f t="shared" si="18"/>
        <v>NO</v>
      </c>
      <c r="K84" s="33" t="str">
        <f t="shared" si="18"/>
        <v>NO</v>
      </c>
      <c r="L84" s="33" t="str">
        <f t="shared" si="18"/>
        <v>NO</v>
      </c>
      <c r="M84" s="33" t="str">
        <f t="shared" si="18"/>
        <v>NO</v>
      </c>
      <c r="N84" s="33" t="str">
        <f t="shared" si="18"/>
        <v>NO</v>
      </c>
      <c r="O84" s="33" t="str">
        <f t="shared" si="18"/>
        <v>NO</v>
      </c>
      <c r="P84" s="33" t="str">
        <f t="shared" si="18"/>
        <v>NO</v>
      </c>
      <c r="Q84" s="33" t="str">
        <f t="shared" si="18"/>
        <v>NO</v>
      </c>
      <c r="R84" s="33" t="str">
        <f t="shared" si="18"/>
        <v>NO</v>
      </c>
      <c r="S84" s="33" t="str">
        <f t="shared" si="18"/>
        <v>NO</v>
      </c>
      <c r="T84" s="33" t="str">
        <f t="shared" si="18"/>
        <v>NO</v>
      </c>
      <c r="U84" s="33" t="str">
        <f t="shared" si="18"/>
        <v>NO</v>
      </c>
      <c r="V84" s="33" t="str">
        <f t="shared" si="18"/>
        <v>NO</v>
      </c>
      <c r="W84" s="33" t="str">
        <f t="shared" si="18"/>
        <v>NO</v>
      </c>
      <c r="X84" s="33" t="str">
        <f t="shared" si="18"/>
        <v>NO</v>
      </c>
      <c r="Y84" s="33" t="str">
        <f t="shared" si="18"/>
        <v>NO</v>
      </c>
      <c r="Z84" s="33" t="str">
        <f t="shared" si="18"/>
        <v>NO</v>
      </c>
      <c r="AA84" s="33" t="str">
        <f t="shared" si="18"/>
        <v>NO</v>
      </c>
      <c r="AB84" s="33" t="str">
        <f t="shared" si="18"/>
        <v>NO</v>
      </c>
      <c r="AC84" s="33" t="str">
        <f t="shared" si="18"/>
        <v>NO</v>
      </c>
      <c r="AD84" s="33" t="str">
        <f t="shared" si="18"/>
        <v>NO</v>
      </c>
      <c r="AE84" s="33" t="str">
        <f t="shared" si="18"/>
        <v>NO</v>
      </c>
    </row>
    <row r="85" spans="1:31" x14ac:dyDescent="0.2">
      <c r="A85" s="24" t="s">
        <v>11</v>
      </c>
      <c r="B85" s="18"/>
      <c r="C85" s="33" t="str">
        <f t="shared" ref="C85:AE85" si="19">C29</f>
        <v>NA,NO</v>
      </c>
      <c r="D85" s="33" t="str">
        <f t="shared" si="19"/>
        <v>NA,NO</v>
      </c>
      <c r="E85" s="33" t="str">
        <f t="shared" si="19"/>
        <v>NA,NO</v>
      </c>
      <c r="F85" s="33" t="str">
        <f t="shared" si="19"/>
        <v>NA,NO</v>
      </c>
      <c r="G85" s="33" t="str">
        <f t="shared" si="19"/>
        <v>NA,NO</v>
      </c>
      <c r="H85" s="33" t="str">
        <f t="shared" si="19"/>
        <v>NA,NO</v>
      </c>
      <c r="I85" s="33" t="str">
        <f t="shared" si="19"/>
        <v>NA,NO</v>
      </c>
      <c r="J85" s="33" t="str">
        <f t="shared" si="19"/>
        <v>NA,NO</v>
      </c>
      <c r="K85" s="33" t="str">
        <f t="shared" si="19"/>
        <v>NA,NO</v>
      </c>
      <c r="L85" s="33" t="str">
        <f t="shared" si="19"/>
        <v>NA,NO</v>
      </c>
      <c r="M85" s="33" t="str">
        <f t="shared" si="19"/>
        <v>NA,NO</v>
      </c>
      <c r="N85" s="33" t="str">
        <f t="shared" si="19"/>
        <v>NA,NO</v>
      </c>
      <c r="O85" s="33" t="str">
        <f t="shared" si="19"/>
        <v>NA,NO</v>
      </c>
      <c r="P85" s="33" t="str">
        <f t="shared" si="19"/>
        <v>NA,NO</v>
      </c>
      <c r="Q85" s="33" t="str">
        <f t="shared" si="19"/>
        <v>NA,NO</v>
      </c>
      <c r="R85" s="33" t="str">
        <f t="shared" si="19"/>
        <v>NA,NO</v>
      </c>
      <c r="S85" s="33" t="str">
        <f t="shared" si="19"/>
        <v>NA,NO</v>
      </c>
      <c r="T85" s="33" t="str">
        <f t="shared" si="19"/>
        <v>NA,NO</v>
      </c>
      <c r="U85" s="33" t="str">
        <f t="shared" si="19"/>
        <v>NA,NO</v>
      </c>
      <c r="V85" s="33" t="str">
        <f t="shared" si="19"/>
        <v>NA,NO</v>
      </c>
      <c r="W85" s="33" t="str">
        <f t="shared" si="19"/>
        <v>NA,NO</v>
      </c>
      <c r="X85" s="33" t="str">
        <f t="shared" si="19"/>
        <v>NA,NO</v>
      </c>
      <c r="Y85" s="33" t="str">
        <f t="shared" si="19"/>
        <v>NA,NO</v>
      </c>
      <c r="Z85" s="33" t="str">
        <f t="shared" si="19"/>
        <v>NA,NO</v>
      </c>
      <c r="AA85" s="33" t="str">
        <f t="shared" si="19"/>
        <v>NA,NO</v>
      </c>
      <c r="AB85" s="33" t="str">
        <f t="shared" si="19"/>
        <v>NO,NA</v>
      </c>
      <c r="AC85" s="33" t="str">
        <f t="shared" si="19"/>
        <v>NO,NA</v>
      </c>
      <c r="AD85" s="33" t="str">
        <f t="shared" si="19"/>
        <v>NO,NA</v>
      </c>
      <c r="AE85" s="33" t="str">
        <f t="shared" si="19"/>
        <v>NO,NA</v>
      </c>
    </row>
    <row r="86" spans="1:31" x14ac:dyDescent="0.2">
      <c r="A86" s="24" t="s">
        <v>28</v>
      </c>
      <c r="B86" s="18"/>
      <c r="C86" s="33" t="str">
        <f t="shared" ref="C86:AE86" si="20">C40</f>
        <v>NO</v>
      </c>
      <c r="D86" s="33" t="str">
        <f t="shared" si="20"/>
        <v>NO</v>
      </c>
      <c r="E86" s="33" t="str">
        <f t="shared" si="20"/>
        <v>NO</v>
      </c>
      <c r="F86" s="33" t="str">
        <f t="shared" si="20"/>
        <v>NO</v>
      </c>
      <c r="G86" s="33" t="str">
        <f t="shared" si="20"/>
        <v>NO</v>
      </c>
      <c r="H86" s="33" t="str">
        <f t="shared" si="20"/>
        <v>NO</v>
      </c>
      <c r="I86" s="33" t="str">
        <f t="shared" si="20"/>
        <v>NO</v>
      </c>
      <c r="J86" s="33" t="str">
        <f t="shared" si="20"/>
        <v>NO</v>
      </c>
      <c r="K86" s="33" t="str">
        <f t="shared" si="20"/>
        <v>NO</v>
      </c>
      <c r="L86" s="33" t="str">
        <f t="shared" si="20"/>
        <v>NO</v>
      </c>
      <c r="M86" s="33" t="str">
        <f t="shared" si="20"/>
        <v>NO</v>
      </c>
      <c r="N86" s="33" t="str">
        <f t="shared" si="20"/>
        <v>NO</v>
      </c>
      <c r="O86" s="33" t="str">
        <f t="shared" si="20"/>
        <v>NO</v>
      </c>
      <c r="P86" s="33" t="str">
        <f t="shared" si="20"/>
        <v>NO</v>
      </c>
      <c r="Q86" s="33" t="str">
        <f t="shared" si="20"/>
        <v>NO</v>
      </c>
      <c r="R86" s="33" t="str">
        <f t="shared" si="20"/>
        <v>NO</v>
      </c>
      <c r="S86" s="33" t="str">
        <f t="shared" si="20"/>
        <v>NO</v>
      </c>
      <c r="T86" s="33" t="str">
        <f t="shared" si="20"/>
        <v>NO</v>
      </c>
      <c r="U86" s="33" t="str">
        <f t="shared" si="20"/>
        <v>NO</v>
      </c>
      <c r="V86" s="33" t="str">
        <f t="shared" si="20"/>
        <v>NO</v>
      </c>
      <c r="W86" s="33" t="str">
        <f t="shared" si="20"/>
        <v>NO</v>
      </c>
      <c r="X86" s="33" t="str">
        <f t="shared" si="20"/>
        <v>NO</v>
      </c>
      <c r="Y86" s="33" t="str">
        <f t="shared" si="20"/>
        <v>NO</v>
      </c>
      <c r="Z86" s="33" t="str">
        <f t="shared" si="20"/>
        <v>NO</v>
      </c>
      <c r="AA86" s="33" t="str">
        <f t="shared" si="20"/>
        <v>NO</v>
      </c>
      <c r="AB86" s="33" t="str">
        <f t="shared" si="20"/>
        <v>NO</v>
      </c>
      <c r="AC86" s="33" t="str">
        <f t="shared" si="20"/>
        <v>NO</v>
      </c>
      <c r="AD86" s="33" t="str">
        <f t="shared" si="20"/>
        <v>NO</v>
      </c>
      <c r="AE86" s="33" t="str">
        <f t="shared" si="20"/>
        <v>NO</v>
      </c>
    </row>
    <row r="87" spans="1:31" x14ac:dyDescent="0.2">
      <c r="A87" s="24" t="s">
        <v>5</v>
      </c>
      <c r="B87" s="18"/>
      <c r="C87" s="33" t="str">
        <f t="shared" ref="C87:AE87" si="21">C16</f>
        <v>NO</v>
      </c>
      <c r="D87" s="33" t="str">
        <f t="shared" si="21"/>
        <v>NO</v>
      </c>
      <c r="E87" s="33" t="str">
        <f t="shared" si="21"/>
        <v>NO</v>
      </c>
      <c r="F87" s="33" t="str">
        <f t="shared" si="21"/>
        <v>NO</v>
      </c>
      <c r="G87" s="33" t="str">
        <f t="shared" si="21"/>
        <v>NO</v>
      </c>
      <c r="H87" s="33" t="str">
        <f t="shared" si="21"/>
        <v>NO</v>
      </c>
      <c r="I87" s="33" t="str">
        <f t="shared" si="21"/>
        <v>NO</v>
      </c>
      <c r="J87" s="33" t="str">
        <f t="shared" si="21"/>
        <v>NO</v>
      </c>
      <c r="K87" s="33" t="str">
        <f t="shared" si="21"/>
        <v>NO</v>
      </c>
      <c r="L87" s="33" t="str">
        <f t="shared" si="21"/>
        <v>NO</v>
      </c>
      <c r="M87" s="33" t="str">
        <f t="shared" si="21"/>
        <v>NO</v>
      </c>
      <c r="N87" s="33" t="str">
        <f t="shared" si="21"/>
        <v>NO</v>
      </c>
      <c r="O87" s="33" t="str">
        <f t="shared" si="21"/>
        <v>NO</v>
      </c>
      <c r="P87" s="33" t="str">
        <f t="shared" si="21"/>
        <v>NO</v>
      </c>
      <c r="Q87" s="33" t="str">
        <f t="shared" si="21"/>
        <v>NO</v>
      </c>
      <c r="R87" s="33" t="str">
        <f t="shared" si="21"/>
        <v>NO</v>
      </c>
      <c r="S87" s="33" t="str">
        <f t="shared" si="21"/>
        <v>NO</v>
      </c>
      <c r="T87" s="33" t="str">
        <f t="shared" si="21"/>
        <v>NO</v>
      </c>
      <c r="U87" s="33" t="str">
        <f t="shared" si="21"/>
        <v>NO</v>
      </c>
      <c r="V87" s="33" t="str">
        <f t="shared" si="21"/>
        <v>NO</v>
      </c>
      <c r="W87" s="33" t="str">
        <f t="shared" si="21"/>
        <v>NO</v>
      </c>
      <c r="X87" s="33" t="str">
        <f t="shared" si="21"/>
        <v>NO</v>
      </c>
      <c r="Y87" s="33" t="str">
        <f t="shared" si="21"/>
        <v>NO</v>
      </c>
      <c r="Z87" s="33" t="str">
        <f t="shared" si="21"/>
        <v>NO</v>
      </c>
      <c r="AA87" s="33" t="str">
        <f t="shared" si="21"/>
        <v>NO</v>
      </c>
      <c r="AB87" s="33" t="str">
        <f t="shared" si="21"/>
        <v>NO</v>
      </c>
      <c r="AC87" s="33" t="str">
        <f t="shared" si="21"/>
        <v>NO</v>
      </c>
      <c r="AD87" s="33" t="str">
        <f t="shared" si="21"/>
        <v>NO</v>
      </c>
      <c r="AE87" s="33" t="str">
        <f t="shared" si="21"/>
        <v>NO</v>
      </c>
    </row>
    <row r="88" spans="1:31" ht="12" thickBot="1" x14ac:dyDescent="0.25">
      <c r="A88" s="24" t="s">
        <v>4</v>
      </c>
      <c r="B88" s="18"/>
      <c r="C88" s="33" t="str">
        <f t="shared" ref="C88:AE88" si="22">C15</f>
        <v>NO</v>
      </c>
      <c r="D88" s="33" t="str">
        <f t="shared" si="22"/>
        <v>NO</v>
      </c>
      <c r="E88" s="33" t="str">
        <f t="shared" si="22"/>
        <v>NO</v>
      </c>
      <c r="F88" s="33" t="str">
        <f t="shared" si="22"/>
        <v>NO</v>
      </c>
      <c r="G88" s="33" t="str">
        <f t="shared" si="22"/>
        <v>NO</v>
      </c>
      <c r="H88" s="33" t="str">
        <f t="shared" si="22"/>
        <v>NO</v>
      </c>
      <c r="I88" s="33" t="str">
        <f t="shared" si="22"/>
        <v>NO</v>
      </c>
      <c r="J88" s="33" t="str">
        <f t="shared" si="22"/>
        <v>NO</v>
      </c>
      <c r="K88" s="33" t="str">
        <f t="shared" si="22"/>
        <v>NO</v>
      </c>
      <c r="L88" s="33" t="str">
        <f t="shared" si="22"/>
        <v>NO</v>
      </c>
      <c r="M88" s="33" t="str">
        <f t="shared" si="22"/>
        <v>NO</v>
      </c>
      <c r="N88" s="33" t="str">
        <f t="shared" si="22"/>
        <v>NO</v>
      </c>
      <c r="O88" s="33" t="str">
        <f t="shared" si="22"/>
        <v>NO</v>
      </c>
      <c r="P88" s="33" t="str">
        <f t="shared" si="22"/>
        <v>NO</v>
      </c>
      <c r="Q88" s="33" t="str">
        <f t="shared" si="22"/>
        <v>NO</v>
      </c>
      <c r="R88" s="33" t="str">
        <f t="shared" si="22"/>
        <v>NO</v>
      </c>
      <c r="S88" s="33" t="str">
        <f t="shared" si="22"/>
        <v>NO</v>
      </c>
      <c r="T88" s="33" t="str">
        <f t="shared" si="22"/>
        <v>NO</v>
      </c>
      <c r="U88" s="33" t="str">
        <f t="shared" si="22"/>
        <v>NO</v>
      </c>
      <c r="V88" s="33" t="str">
        <f t="shared" si="22"/>
        <v>NO</v>
      </c>
      <c r="W88" s="33" t="str">
        <f t="shared" si="22"/>
        <v>NO</v>
      </c>
      <c r="X88" s="33" t="str">
        <f t="shared" si="22"/>
        <v>NO</v>
      </c>
      <c r="Y88" s="33" t="str">
        <f t="shared" si="22"/>
        <v>NO</v>
      </c>
      <c r="Z88" s="33" t="str">
        <f t="shared" si="22"/>
        <v>NO</v>
      </c>
      <c r="AA88" s="33" t="str">
        <f t="shared" si="22"/>
        <v>NO</v>
      </c>
      <c r="AB88" s="33" t="str">
        <f t="shared" si="22"/>
        <v>NO</v>
      </c>
      <c r="AC88" s="33" t="str">
        <f t="shared" si="22"/>
        <v>NO</v>
      </c>
      <c r="AD88" s="33" t="str">
        <f t="shared" si="22"/>
        <v>NO</v>
      </c>
      <c r="AE88" s="33" t="str">
        <f t="shared" si="22"/>
        <v>NO</v>
      </c>
    </row>
    <row r="89" spans="1:31" ht="12" thickBot="1" x14ac:dyDescent="0.25">
      <c r="A89" s="44" t="s">
        <v>175</v>
      </c>
      <c r="B89" s="45"/>
      <c r="C89" s="53">
        <f>SUM(C82:C88)/1000*(44/12)</f>
        <v>0</v>
      </c>
      <c r="D89" s="53">
        <f t="shared" ref="D89:AE89" si="23">SUM(D82:D88)/1000*(44/12)</f>
        <v>0</v>
      </c>
      <c r="E89" s="53">
        <f t="shared" si="23"/>
        <v>0</v>
      </c>
      <c r="F89" s="53">
        <f t="shared" si="23"/>
        <v>0</v>
      </c>
      <c r="G89" s="53">
        <f t="shared" si="23"/>
        <v>0</v>
      </c>
      <c r="H89" s="53">
        <f t="shared" si="23"/>
        <v>0</v>
      </c>
      <c r="I89" s="53">
        <f t="shared" si="23"/>
        <v>0</v>
      </c>
      <c r="J89" s="53">
        <f t="shared" si="23"/>
        <v>0</v>
      </c>
      <c r="K89" s="53">
        <f t="shared" si="23"/>
        <v>0</v>
      </c>
      <c r="L89" s="53">
        <f t="shared" si="23"/>
        <v>0</v>
      </c>
      <c r="M89" s="53">
        <f t="shared" si="23"/>
        <v>0</v>
      </c>
      <c r="N89" s="53">
        <f t="shared" si="23"/>
        <v>0</v>
      </c>
      <c r="O89" s="53">
        <f t="shared" si="23"/>
        <v>0</v>
      </c>
      <c r="P89" s="53">
        <f t="shared" si="23"/>
        <v>0</v>
      </c>
      <c r="Q89" s="53">
        <f t="shared" si="23"/>
        <v>0</v>
      </c>
      <c r="R89" s="53">
        <f t="shared" si="23"/>
        <v>0</v>
      </c>
      <c r="S89" s="53">
        <f t="shared" si="23"/>
        <v>0</v>
      </c>
      <c r="T89" s="53">
        <f t="shared" si="23"/>
        <v>0</v>
      </c>
      <c r="U89" s="53">
        <f t="shared" si="23"/>
        <v>0</v>
      </c>
      <c r="V89" s="53">
        <f t="shared" si="23"/>
        <v>0</v>
      </c>
      <c r="W89" s="53">
        <f t="shared" si="23"/>
        <v>0</v>
      </c>
      <c r="X89" s="53">
        <f t="shared" si="23"/>
        <v>0</v>
      </c>
      <c r="Y89" s="53">
        <f t="shared" si="23"/>
        <v>0</v>
      </c>
      <c r="Z89" s="53">
        <f t="shared" si="23"/>
        <v>0</v>
      </c>
      <c r="AA89" s="53">
        <f t="shared" si="23"/>
        <v>0</v>
      </c>
      <c r="AB89" s="53">
        <f t="shared" si="23"/>
        <v>0</v>
      </c>
      <c r="AC89" s="53">
        <f t="shared" si="23"/>
        <v>0</v>
      </c>
      <c r="AD89" s="53">
        <f t="shared" si="23"/>
        <v>0</v>
      </c>
      <c r="AE89" s="53">
        <f t="shared" si="23"/>
        <v>0</v>
      </c>
    </row>
    <row r="90" spans="1:31" x14ac:dyDescent="0.2">
      <c r="A90" s="25" t="s">
        <v>127</v>
      </c>
      <c r="B90" s="19"/>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row>
    <row r="91" spans="1:31" x14ac:dyDescent="0.2">
      <c r="A91" s="26" t="s">
        <v>29</v>
      </c>
      <c r="B91" s="19"/>
      <c r="C91" s="30">
        <f t="shared" ref="C91:AE91" si="24">C45</f>
        <v>-213.82328000000001</v>
      </c>
      <c r="D91" s="30">
        <f t="shared" si="24"/>
        <v>-214.70863999999997</v>
      </c>
      <c r="E91" s="30">
        <f t="shared" si="24"/>
        <v>-215.59399999999994</v>
      </c>
      <c r="F91" s="30">
        <f t="shared" si="24"/>
        <v>-216.47935999999987</v>
      </c>
      <c r="G91" s="30">
        <f t="shared" si="24"/>
        <v>-217.36471999999986</v>
      </c>
      <c r="H91" s="30">
        <f t="shared" si="24"/>
        <v>-218.25007999999983</v>
      </c>
      <c r="I91" s="30">
        <f t="shared" si="24"/>
        <v>-219.13543999999979</v>
      </c>
      <c r="J91" s="30">
        <f t="shared" si="24"/>
        <v>-220.02079999999975</v>
      </c>
      <c r="K91" s="30">
        <f t="shared" si="24"/>
        <v>-220.90615999999969</v>
      </c>
      <c r="L91" s="30">
        <f t="shared" si="24"/>
        <v>-221.79151999999965</v>
      </c>
      <c r="M91" s="30">
        <f t="shared" si="24"/>
        <v>-222.67687999999961</v>
      </c>
      <c r="N91" s="30">
        <f t="shared" si="24"/>
        <v>-223.04964239999961</v>
      </c>
      <c r="O91" s="30">
        <f t="shared" si="24"/>
        <v>-223.42240479999964</v>
      </c>
      <c r="P91" s="30">
        <f t="shared" si="24"/>
        <v>-223.79516719999961</v>
      </c>
      <c r="Q91" s="30">
        <f t="shared" si="24"/>
        <v>-224.16792959999958</v>
      </c>
      <c r="R91" s="30">
        <f t="shared" si="24"/>
        <v>-224.54069199999961</v>
      </c>
      <c r="S91" s="30">
        <f t="shared" si="24"/>
        <v>-224.91345439999961</v>
      </c>
      <c r="T91" s="30">
        <f t="shared" si="24"/>
        <v>-225.73875679999958</v>
      </c>
      <c r="U91" s="30">
        <f t="shared" si="24"/>
        <v>-226.5640591999996</v>
      </c>
      <c r="V91" s="30">
        <f t="shared" si="24"/>
        <v>-227.38936159999955</v>
      </c>
      <c r="W91" s="30">
        <f t="shared" si="24"/>
        <v>-228.21466399999957</v>
      </c>
      <c r="X91" s="30">
        <f t="shared" si="24"/>
        <v>-229.0399663999996</v>
      </c>
      <c r="Y91" s="30">
        <f t="shared" si="24"/>
        <v>-229.86526879999954</v>
      </c>
      <c r="Z91" s="30">
        <f t="shared" si="24"/>
        <v>-229.90357999999961</v>
      </c>
      <c r="AA91" s="30">
        <f t="shared" si="24"/>
        <v>-229.94189119999962</v>
      </c>
      <c r="AB91" s="30">
        <f t="shared" si="24"/>
        <v>-229.98020239999963</v>
      </c>
      <c r="AC91" s="30">
        <f t="shared" si="24"/>
        <v>-230.01851359999961</v>
      </c>
      <c r="AD91" s="30">
        <f t="shared" si="24"/>
        <v>-230.05682479999965</v>
      </c>
      <c r="AE91" s="30">
        <f t="shared" si="24"/>
        <v>-230.09513599999963</v>
      </c>
    </row>
    <row r="92" spans="1:31" x14ac:dyDescent="0.2">
      <c r="A92" s="26" t="s">
        <v>128</v>
      </c>
      <c r="B92" s="19"/>
      <c r="C92" s="30" t="str">
        <f t="shared" ref="C92:AE92" si="25">C17</f>
        <v>NO</v>
      </c>
      <c r="D92" s="30" t="str">
        <f t="shared" si="25"/>
        <v>NO</v>
      </c>
      <c r="E92" s="30" t="str">
        <f t="shared" si="25"/>
        <v>NO</v>
      </c>
      <c r="F92" s="30" t="str">
        <f t="shared" si="25"/>
        <v>NO</v>
      </c>
      <c r="G92" s="30" t="str">
        <f t="shared" si="25"/>
        <v>NO</v>
      </c>
      <c r="H92" s="30" t="str">
        <f t="shared" si="25"/>
        <v>NO</v>
      </c>
      <c r="I92" s="30" t="str">
        <f t="shared" si="25"/>
        <v>NO</v>
      </c>
      <c r="J92" s="30" t="str">
        <f t="shared" si="25"/>
        <v>NO</v>
      </c>
      <c r="K92" s="30" t="str">
        <f t="shared" si="25"/>
        <v>NO</v>
      </c>
      <c r="L92" s="30" t="str">
        <f t="shared" si="25"/>
        <v>NO</v>
      </c>
      <c r="M92" s="30" t="str">
        <f t="shared" si="25"/>
        <v>NO</v>
      </c>
      <c r="N92" s="30" t="str">
        <f t="shared" si="25"/>
        <v>NO</v>
      </c>
      <c r="O92" s="30" t="str">
        <f t="shared" si="25"/>
        <v>NO</v>
      </c>
      <c r="P92" s="30" t="str">
        <f t="shared" si="25"/>
        <v>NO</v>
      </c>
      <c r="Q92" s="30" t="str">
        <f t="shared" si="25"/>
        <v>NO</v>
      </c>
      <c r="R92" s="30" t="str">
        <f t="shared" si="25"/>
        <v>NO</v>
      </c>
      <c r="S92" s="30" t="str">
        <f t="shared" si="25"/>
        <v>NO</v>
      </c>
      <c r="T92" s="30" t="str">
        <f t="shared" si="25"/>
        <v>NO</v>
      </c>
      <c r="U92" s="30" t="str">
        <f t="shared" si="25"/>
        <v>NO</v>
      </c>
      <c r="V92" s="30" t="str">
        <f t="shared" si="25"/>
        <v>NO</v>
      </c>
      <c r="W92" s="30" t="str">
        <f t="shared" si="25"/>
        <v>NO</v>
      </c>
      <c r="X92" s="30" t="str">
        <f t="shared" si="25"/>
        <v>NO</v>
      </c>
      <c r="Y92" s="30" t="str">
        <f t="shared" si="25"/>
        <v>NO</v>
      </c>
      <c r="Z92" s="30" t="str">
        <f t="shared" si="25"/>
        <v>NO</v>
      </c>
      <c r="AA92" s="30" t="str">
        <f t="shared" si="25"/>
        <v>NO</v>
      </c>
      <c r="AB92" s="30" t="str">
        <f t="shared" si="25"/>
        <v>NO</v>
      </c>
      <c r="AC92" s="30" t="str">
        <f t="shared" si="25"/>
        <v>NO</v>
      </c>
      <c r="AD92" s="30" t="str">
        <f t="shared" si="25"/>
        <v>NO</v>
      </c>
      <c r="AE92" s="30" t="str">
        <f t="shared" si="25"/>
        <v>NO</v>
      </c>
    </row>
    <row r="93" spans="1:31" x14ac:dyDescent="0.2">
      <c r="A93" s="26" t="s">
        <v>20</v>
      </c>
      <c r="B93" s="19"/>
      <c r="C93" s="30" t="str">
        <f t="shared" ref="C93:AE93" si="26">C49</f>
        <v>NO</v>
      </c>
      <c r="D93" s="30" t="str">
        <f t="shared" si="26"/>
        <v>NO</v>
      </c>
      <c r="E93" s="30" t="str">
        <f t="shared" si="26"/>
        <v>NO</v>
      </c>
      <c r="F93" s="30" t="str">
        <f t="shared" si="26"/>
        <v>NO</v>
      </c>
      <c r="G93" s="30" t="str">
        <f t="shared" si="26"/>
        <v>NO</v>
      </c>
      <c r="H93" s="30" t="str">
        <f t="shared" si="26"/>
        <v>NO</v>
      </c>
      <c r="I93" s="30" t="str">
        <f t="shared" si="26"/>
        <v>NO</v>
      </c>
      <c r="J93" s="30" t="str">
        <f t="shared" si="26"/>
        <v>NO</v>
      </c>
      <c r="K93" s="30" t="str">
        <f t="shared" si="26"/>
        <v>NO</v>
      </c>
      <c r="L93" s="30" t="str">
        <f t="shared" si="26"/>
        <v>NO</v>
      </c>
      <c r="M93" s="30" t="str">
        <f t="shared" si="26"/>
        <v>NO</v>
      </c>
      <c r="N93" s="30" t="str">
        <f t="shared" si="26"/>
        <v>NO</v>
      </c>
      <c r="O93" s="30" t="str">
        <f t="shared" si="26"/>
        <v>NO</v>
      </c>
      <c r="P93" s="30" t="str">
        <f t="shared" si="26"/>
        <v>NO</v>
      </c>
      <c r="Q93" s="30" t="str">
        <f t="shared" si="26"/>
        <v>NO</v>
      </c>
      <c r="R93" s="30" t="str">
        <f t="shared" si="26"/>
        <v>NO</v>
      </c>
      <c r="S93" s="30" t="str">
        <f t="shared" si="26"/>
        <v>NO</v>
      </c>
      <c r="T93" s="30" t="str">
        <f t="shared" si="26"/>
        <v>NO</v>
      </c>
      <c r="U93" s="30" t="str">
        <f t="shared" si="26"/>
        <v>NO</v>
      </c>
      <c r="V93" s="30" t="str">
        <f t="shared" si="26"/>
        <v>NO</v>
      </c>
      <c r="W93" s="30" t="str">
        <f t="shared" si="26"/>
        <v>NO</v>
      </c>
      <c r="X93" s="30" t="str">
        <f t="shared" si="26"/>
        <v>NO</v>
      </c>
      <c r="Y93" s="30" t="str">
        <f t="shared" si="26"/>
        <v>NO</v>
      </c>
      <c r="Z93" s="30" t="str">
        <f t="shared" si="26"/>
        <v>NO</v>
      </c>
      <c r="AA93" s="30" t="str">
        <f t="shared" si="26"/>
        <v>NO</v>
      </c>
      <c r="AB93" s="30" t="str">
        <f t="shared" si="26"/>
        <v>NO</v>
      </c>
      <c r="AC93" s="30" t="str">
        <f t="shared" si="26"/>
        <v>NO</v>
      </c>
      <c r="AD93" s="30" t="str">
        <f t="shared" si="26"/>
        <v>NO</v>
      </c>
      <c r="AE93" s="30" t="str">
        <f t="shared" si="26"/>
        <v>NO</v>
      </c>
    </row>
    <row r="94" spans="1:31" x14ac:dyDescent="0.2">
      <c r="A94" s="26" t="s">
        <v>21</v>
      </c>
      <c r="B94" s="19"/>
      <c r="C94" s="30" t="str">
        <f t="shared" ref="C94:AE94" si="27">C50</f>
        <v>NO</v>
      </c>
      <c r="D94" s="30" t="str">
        <f t="shared" si="27"/>
        <v>NO</v>
      </c>
      <c r="E94" s="30" t="str">
        <f t="shared" si="27"/>
        <v>NO</v>
      </c>
      <c r="F94" s="30" t="str">
        <f t="shared" si="27"/>
        <v>NO</v>
      </c>
      <c r="G94" s="30" t="str">
        <f t="shared" si="27"/>
        <v>NO</v>
      </c>
      <c r="H94" s="30" t="str">
        <f t="shared" si="27"/>
        <v>NO</v>
      </c>
      <c r="I94" s="30" t="str">
        <f t="shared" si="27"/>
        <v>NO</v>
      </c>
      <c r="J94" s="30" t="str">
        <f t="shared" si="27"/>
        <v>NO</v>
      </c>
      <c r="K94" s="30" t="str">
        <f t="shared" si="27"/>
        <v>NO</v>
      </c>
      <c r="L94" s="30" t="str">
        <f t="shared" si="27"/>
        <v>NO</v>
      </c>
      <c r="M94" s="30" t="str">
        <f t="shared" si="27"/>
        <v>NO</v>
      </c>
      <c r="N94" s="30" t="str">
        <f t="shared" si="27"/>
        <v>NO</v>
      </c>
      <c r="O94" s="30" t="str">
        <f t="shared" si="27"/>
        <v>NO</v>
      </c>
      <c r="P94" s="30" t="str">
        <f t="shared" si="27"/>
        <v>NO</v>
      </c>
      <c r="Q94" s="30" t="str">
        <f t="shared" si="27"/>
        <v>NO</v>
      </c>
      <c r="R94" s="30" t="str">
        <f t="shared" si="27"/>
        <v>NO</v>
      </c>
      <c r="S94" s="30" t="str">
        <f t="shared" si="27"/>
        <v>NO</v>
      </c>
      <c r="T94" s="30" t="str">
        <f t="shared" si="27"/>
        <v>NO</v>
      </c>
      <c r="U94" s="30" t="str">
        <f t="shared" si="27"/>
        <v>NO</v>
      </c>
      <c r="V94" s="30" t="str">
        <f t="shared" si="27"/>
        <v>NO</v>
      </c>
      <c r="W94" s="30" t="str">
        <f t="shared" si="27"/>
        <v>NO</v>
      </c>
      <c r="X94" s="30" t="str">
        <f t="shared" si="27"/>
        <v>NO</v>
      </c>
      <c r="Y94" s="30" t="str">
        <f t="shared" si="27"/>
        <v>NO</v>
      </c>
      <c r="Z94" s="30" t="str">
        <f t="shared" si="27"/>
        <v>NO</v>
      </c>
      <c r="AA94" s="30" t="str">
        <f t="shared" si="27"/>
        <v>NO</v>
      </c>
      <c r="AB94" s="30" t="str">
        <f t="shared" si="27"/>
        <v>NO</v>
      </c>
      <c r="AC94" s="30" t="str">
        <f t="shared" si="27"/>
        <v>NO</v>
      </c>
      <c r="AD94" s="30" t="str">
        <f t="shared" si="27"/>
        <v>NO</v>
      </c>
      <c r="AE94" s="30" t="str">
        <f t="shared" si="27"/>
        <v>NO</v>
      </c>
    </row>
    <row r="95" spans="1:31" x14ac:dyDescent="0.2">
      <c r="A95" s="26" t="s">
        <v>12</v>
      </c>
      <c r="B95" s="19"/>
      <c r="C95" s="30">
        <f t="shared" ref="C95:AE95" si="28">C30</f>
        <v>-16.8064</v>
      </c>
      <c r="D95" s="30">
        <f t="shared" si="28"/>
        <v>-16.8064</v>
      </c>
      <c r="E95" s="30">
        <f t="shared" si="28"/>
        <v>-16.8064</v>
      </c>
      <c r="F95" s="30">
        <f t="shared" si="28"/>
        <v>-16.8064</v>
      </c>
      <c r="G95" s="30">
        <f t="shared" si="28"/>
        <v>-16.8064</v>
      </c>
      <c r="H95" s="30">
        <f t="shared" si="28"/>
        <v>-16.8064</v>
      </c>
      <c r="I95" s="30">
        <f t="shared" si="28"/>
        <v>-16.8064</v>
      </c>
      <c r="J95" s="30">
        <f t="shared" si="28"/>
        <v>-16.8064</v>
      </c>
      <c r="K95" s="30">
        <f t="shared" si="28"/>
        <v>-16.8064</v>
      </c>
      <c r="L95" s="30">
        <f t="shared" si="28"/>
        <v>-16.8064</v>
      </c>
      <c r="M95" s="30">
        <f t="shared" si="28"/>
        <v>-16.8064</v>
      </c>
      <c r="N95" s="30">
        <f t="shared" si="28"/>
        <v>-16.8064</v>
      </c>
      <c r="O95" s="30">
        <f t="shared" si="28"/>
        <v>-16.8064</v>
      </c>
      <c r="P95" s="30">
        <f t="shared" si="28"/>
        <v>-16.8064</v>
      </c>
      <c r="Q95" s="30">
        <f t="shared" si="28"/>
        <v>-16.8064</v>
      </c>
      <c r="R95" s="30">
        <f t="shared" si="28"/>
        <v>-16.8064</v>
      </c>
      <c r="S95" s="30">
        <f t="shared" si="28"/>
        <v>-16.8064</v>
      </c>
      <c r="T95" s="30">
        <f t="shared" si="28"/>
        <v>-16.8064</v>
      </c>
      <c r="U95" s="30">
        <f t="shared" si="28"/>
        <v>-16.8064</v>
      </c>
      <c r="V95" s="30">
        <f t="shared" si="28"/>
        <v>-16.8064</v>
      </c>
      <c r="W95" s="30">
        <f t="shared" si="28"/>
        <v>-16.8064</v>
      </c>
      <c r="X95" s="30">
        <f t="shared" si="28"/>
        <v>-16.8064</v>
      </c>
      <c r="Y95" s="30">
        <f t="shared" si="28"/>
        <v>-16.8064</v>
      </c>
      <c r="Z95" s="30">
        <f t="shared" si="28"/>
        <v>-16.8064</v>
      </c>
      <c r="AA95" s="30">
        <f t="shared" si="28"/>
        <v>-16.8064</v>
      </c>
      <c r="AB95" s="30">
        <f t="shared" si="28"/>
        <v>-16.8064</v>
      </c>
      <c r="AC95" s="30">
        <f t="shared" si="28"/>
        <v>-16.8064</v>
      </c>
      <c r="AD95" s="30">
        <f t="shared" si="28"/>
        <v>-16.8064</v>
      </c>
      <c r="AE95" s="30">
        <f t="shared" si="28"/>
        <v>-16.8064</v>
      </c>
    </row>
    <row r="96" spans="1:31" x14ac:dyDescent="0.2">
      <c r="A96" s="26" t="s">
        <v>19</v>
      </c>
      <c r="B96" s="19"/>
      <c r="C96" s="30">
        <f t="shared" ref="C96:AE96" si="29">C47</f>
        <v>-64.824399999999997</v>
      </c>
      <c r="D96" s="30">
        <f t="shared" si="29"/>
        <v>-64.824399999999997</v>
      </c>
      <c r="E96" s="30">
        <f t="shared" si="29"/>
        <v>-64.824399999999997</v>
      </c>
      <c r="F96" s="30">
        <f t="shared" si="29"/>
        <v>-64.824399999999997</v>
      </c>
      <c r="G96" s="30">
        <f t="shared" si="29"/>
        <v>-64.824399999999997</v>
      </c>
      <c r="H96" s="30">
        <f t="shared" si="29"/>
        <v>-64.824399999999997</v>
      </c>
      <c r="I96" s="30">
        <f t="shared" si="29"/>
        <v>-64.824399999999997</v>
      </c>
      <c r="J96" s="30">
        <f t="shared" si="29"/>
        <v>-64.824399999999997</v>
      </c>
      <c r="K96" s="30">
        <f t="shared" si="29"/>
        <v>-64.824399999999997</v>
      </c>
      <c r="L96" s="30">
        <f t="shared" si="29"/>
        <v>-64.824399999999997</v>
      </c>
      <c r="M96" s="30">
        <f t="shared" si="29"/>
        <v>-64.824399999999997</v>
      </c>
      <c r="N96" s="30">
        <f t="shared" si="29"/>
        <v>-64.824399999999997</v>
      </c>
      <c r="O96" s="30">
        <f t="shared" si="29"/>
        <v>-64.824399999999997</v>
      </c>
      <c r="P96" s="30">
        <f t="shared" si="29"/>
        <v>-64.824399999999997</v>
      </c>
      <c r="Q96" s="30">
        <f t="shared" si="29"/>
        <v>-64.824399999999997</v>
      </c>
      <c r="R96" s="30">
        <f t="shared" si="29"/>
        <v>-64.824399999999997</v>
      </c>
      <c r="S96" s="30">
        <f t="shared" si="29"/>
        <v>-64.824399999999997</v>
      </c>
      <c r="T96" s="30">
        <f t="shared" si="29"/>
        <v>-64.824399999999997</v>
      </c>
      <c r="U96" s="30">
        <f t="shared" si="29"/>
        <v>-64.824399999999997</v>
      </c>
      <c r="V96" s="30">
        <f t="shared" si="29"/>
        <v>-64.824399999999997</v>
      </c>
      <c r="W96" s="30">
        <f t="shared" si="29"/>
        <v>-64.824399999999997</v>
      </c>
      <c r="X96" s="30">
        <f t="shared" si="29"/>
        <v>-64.824399999999997</v>
      </c>
      <c r="Y96" s="30">
        <f t="shared" si="29"/>
        <v>-64.824399999999997</v>
      </c>
      <c r="Z96" s="30">
        <f t="shared" si="29"/>
        <v>-64.824399999999997</v>
      </c>
      <c r="AA96" s="30">
        <f t="shared" si="29"/>
        <v>-64.824399999999997</v>
      </c>
      <c r="AB96" s="30">
        <f t="shared" si="29"/>
        <v>-64.824399999999997</v>
      </c>
      <c r="AC96" s="30">
        <f t="shared" si="29"/>
        <v>-64.824399999999997</v>
      </c>
      <c r="AD96" s="30">
        <f t="shared" si="29"/>
        <v>-64.824399999999997</v>
      </c>
      <c r="AE96" s="30">
        <f t="shared" si="29"/>
        <v>-1.7313208</v>
      </c>
    </row>
    <row r="97" spans="1:33" x14ac:dyDescent="0.2">
      <c r="A97" s="26" t="s">
        <v>3</v>
      </c>
      <c r="B97" s="19"/>
      <c r="C97" s="30" t="str">
        <f>+C13</f>
        <v>NO</v>
      </c>
      <c r="D97" s="30" t="str">
        <f t="shared" ref="D97:AE97" si="30">+D13</f>
        <v>NO</v>
      </c>
      <c r="E97" s="30" t="str">
        <f t="shared" si="30"/>
        <v>NO</v>
      </c>
      <c r="F97" s="30" t="str">
        <f t="shared" si="30"/>
        <v>NO</v>
      </c>
      <c r="G97" s="30" t="str">
        <f t="shared" si="30"/>
        <v>NO</v>
      </c>
      <c r="H97" s="30" t="str">
        <f t="shared" si="30"/>
        <v>NO</v>
      </c>
      <c r="I97" s="30" t="str">
        <f t="shared" si="30"/>
        <v>NO</v>
      </c>
      <c r="J97" s="30" t="str">
        <f t="shared" si="30"/>
        <v>NO</v>
      </c>
      <c r="K97" s="30" t="str">
        <f t="shared" si="30"/>
        <v>NO</v>
      </c>
      <c r="L97" s="30" t="str">
        <f t="shared" si="30"/>
        <v>NO</v>
      </c>
      <c r="M97" s="30" t="str">
        <f t="shared" si="30"/>
        <v>NO</v>
      </c>
      <c r="N97" s="30" t="str">
        <f t="shared" si="30"/>
        <v>NO</v>
      </c>
      <c r="O97" s="30" t="str">
        <f t="shared" si="30"/>
        <v>NO</v>
      </c>
      <c r="P97" s="30" t="str">
        <f t="shared" si="30"/>
        <v>NO</v>
      </c>
      <c r="Q97" s="30" t="str">
        <f t="shared" si="30"/>
        <v>NO</v>
      </c>
      <c r="R97" s="30" t="str">
        <f t="shared" si="30"/>
        <v>NO</v>
      </c>
      <c r="S97" s="30" t="str">
        <f t="shared" si="30"/>
        <v>NO</v>
      </c>
      <c r="T97" s="30" t="str">
        <f t="shared" si="30"/>
        <v>NO</v>
      </c>
      <c r="U97" s="30" t="str">
        <f t="shared" si="30"/>
        <v>NO</v>
      </c>
      <c r="V97" s="30" t="str">
        <f t="shared" si="30"/>
        <v>NO</v>
      </c>
      <c r="W97" s="30" t="str">
        <f t="shared" si="30"/>
        <v>NO</v>
      </c>
      <c r="X97" s="30" t="str">
        <f t="shared" si="30"/>
        <v>NO</v>
      </c>
      <c r="Y97" s="30" t="str">
        <f t="shared" si="30"/>
        <v>NO</v>
      </c>
      <c r="Z97" s="30" t="str">
        <f t="shared" si="30"/>
        <v>NO</v>
      </c>
      <c r="AA97" s="30" t="str">
        <f t="shared" si="30"/>
        <v>NO</v>
      </c>
      <c r="AB97" s="30" t="str">
        <f t="shared" si="30"/>
        <v>NO</v>
      </c>
      <c r="AC97" s="30" t="str">
        <f t="shared" si="30"/>
        <v>NO</v>
      </c>
      <c r="AD97" s="30" t="str">
        <f t="shared" si="30"/>
        <v>NO</v>
      </c>
      <c r="AE97" s="30" t="str">
        <f t="shared" si="30"/>
        <v>NO</v>
      </c>
    </row>
    <row r="98" spans="1:33" x14ac:dyDescent="0.2">
      <c r="A98" s="26" t="s">
        <v>10</v>
      </c>
      <c r="B98" s="19"/>
      <c r="C98" s="30">
        <f t="shared" ref="C98:AE98" si="31">C28</f>
        <v>-725.76251345829996</v>
      </c>
      <c r="D98" s="30">
        <f t="shared" si="31"/>
        <v>-725.97639354605997</v>
      </c>
      <c r="E98" s="30">
        <f t="shared" si="31"/>
        <v>-726.19054297061996</v>
      </c>
      <c r="F98" s="30">
        <f t="shared" si="31"/>
        <v>-726.37399881427996</v>
      </c>
      <c r="G98" s="30">
        <f t="shared" si="31"/>
        <v>-726.54005653152001</v>
      </c>
      <c r="H98" s="30">
        <f t="shared" si="31"/>
        <v>-726.69587520367998</v>
      </c>
      <c r="I98" s="30">
        <f t="shared" si="31"/>
        <v>-726.81565773810007</v>
      </c>
      <c r="J98" s="30">
        <f t="shared" si="31"/>
        <v>-726.92549311568007</v>
      </c>
      <c r="K98" s="30">
        <f t="shared" si="31"/>
        <v>-727.04787972525003</v>
      </c>
      <c r="L98" s="30">
        <f t="shared" si="31"/>
        <v>-727.1246035785</v>
      </c>
      <c r="M98" s="30">
        <f t="shared" si="31"/>
        <v>-727.18312639529995</v>
      </c>
      <c r="N98" s="30">
        <f t="shared" si="31"/>
        <v>-723.59540215508002</v>
      </c>
      <c r="O98" s="30">
        <f t="shared" si="31"/>
        <v>-719.63379876680006</v>
      </c>
      <c r="P98" s="30">
        <f t="shared" si="31"/>
        <v>-715.24144190960999</v>
      </c>
      <c r="Q98" s="30">
        <f t="shared" si="31"/>
        <v>-710.33879867411997</v>
      </c>
      <c r="R98" s="30">
        <f t="shared" si="31"/>
        <v>-704.78610310810996</v>
      </c>
      <c r="S98" s="30">
        <f t="shared" si="31"/>
        <v>-706.76787881993994</v>
      </c>
      <c r="T98" s="30">
        <f t="shared" si="31"/>
        <v>-708.74542306118997</v>
      </c>
      <c r="U98" s="30">
        <f t="shared" si="31"/>
        <v>-710.72769132176995</v>
      </c>
      <c r="V98" s="30">
        <f t="shared" si="31"/>
        <v>-710.47007349846001</v>
      </c>
      <c r="W98" s="30">
        <f t="shared" si="31"/>
        <v>-710.14322782040006</v>
      </c>
      <c r="X98" s="30">
        <f t="shared" si="31"/>
        <v>-709.74188452580006</v>
      </c>
      <c r="Y98" s="30">
        <f t="shared" si="31"/>
        <v>-709.32694852380996</v>
      </c>
      <c r="Z98" s="30">
        <f t="shared" si="31"/>
        <v>-709.49195326279994</v>
      </c>
      <c r="AA98" s="30">
        <f t="shared" si="31"/>
        <v>-709.60461739667994</v>
      </c>
      <c r="AB98" s="30">
        <f t="shared" si="31"/>
        <v>-709.59431320236001</v>
      </c>
      <c r="AC98" s="30">
        <f t="shared" si="31"/>
        <v>-709.49104467528002</v>
      </c>
      <c r="AD98" s="30">
        <f t="shared" si="31"/>
        <v>-710.03951567231991</v>
      </c>
      <c r="AE98" s="30">
        <f t="shared" si="31"/>
        <v>-710.32489089210003</v>
      </c>
    </row>
    <row r="99" spans="1:33" ht="12" thickBot="1" x14ac:dyDescent="0.25">
      <c r="A99" s="26" t="s">
        <v>0</v>
      </c>
      <c r="B99" s="19"/>
      <c r="C99" s="30" t="str">
        <f t="shared" ref="C99:AE99" si="32">C10</f>
        <v>NO</v>
      </c>
      <c r="D99" s="30" t="str">
        <f t="shared" si="32"/>
        <v>NO</v>
      </c>
      <c r="E99" s="30" t="str">
        <f t="shared" si="32"/>
        <v>NO</v>
      </c>
      <c r="F99" s="30" t="str">
        <f t="shared" si="32"/>
        <v>NO</v>
      </c>
      <c r="G99" s="30" t="str">
        <f t="shared" si="32"/>
        <v>NO</v>
      </c>
      <c r="H99" s="30" t="str">
        <f t="shared" si="32"/>
        <v>NO</v>
      </c>
      <c r="I99" s="30" t="str">
        <f t="shared" si="32"/>
        <v>NO</v>
      </c>
      <c r="J99" s="30" t="str">
        <f t="shared" si="32"/>
        <v>NO</v>
      </c>
      <c r="K99" s="30" t="str">
        <f t="shared" si="32"/>
        <v>NO</v>
      </c>
      <c r="L99" s="30" t="str">
        <f t="shared" si="32"/>
        <v>NO</v>
      </c>
      <c r="M99" s="30" t="str">
        <f t="shared" si="32"/>
        <v>NO</v>
      </c>
      <c r="N99" s="30" t="str">
        <f t="shared" si="32"/>
        <v>NO</v>
      </c>
      <c r="O99" s="30" t="str">
        <f t="shared" si="32"/>
        <v>NO</v>
      </c>
      <c r="P99" s="30" t="str">
        <f t="shared" si="32"/>
        <v>NO</v>
      </c>
      <c r="Q99" s="30" t="str">
        <f t="shared" si="32"/>
        <v>NO</v>
      </c>
      <c r="R99" s="30" t="str">
        <f t="shared" si="32"/>
        <v>NO</v>
      </c>
      <c r="S99" s="30" t="str">
        <f t="shared" si="32"/>
        <v>NO</v>
      </c>
      <c r="T99" s="30" t="str">
        <f t="shared" si="32"/>
        <v>NO</v>
      </c>
      <c r="U99" s="30" t="str">
        <f t="shared" si="32"/>
        <v>NO</v>
      </c>
      <c r="V99" s="30" t="str">
        <f t="shared" si="32"/>
        <v>NO</v>
      </c>
      <c r="W99" s="30" t="str">
        <f t="shared" si="32"/>
        <v>NO</v>
      </c>
      <c r="X99" s="30" t="str">
        <f t="shared" si="32"/>
        <v>NO</v>
      </c>
      <c r="Y99" s="30" t="str">
        <f t="shared" si="32"/>
        <v>NO</v>
      </c>
      <c r="Z99" s="30" t="str">
        <f t="shared" si="32"/>
        <v>NO</v>
      </c>
      <c r="AA99" s="30" t="str">
        <f t="shared" si="32"/>
        <v>NO</v>
      </c>
      <c r="AB99" s="30" t="str">
        <f t="shared" si="32"/>
        <v>NO</v>
      </c>
      <c r="AC99" s="30" t="str">
        <f t="shared" si="32"/>
        <v>NO</v>
      </c>
      <c r="AD99" s="30" t="str">
        <f t="shared" si="32"/>
        <v>NO</v>
      </c>
      <c r="AE99" s="30" t="str">
        <f t="shared" si="32"/>
        <v>NO</v>
      </c>
    </row>
    <row r="100" spans="1:33" ht="12" thickBot="1" x14ac:dyDescent="0.25">
      <c r="A100" s="41" t="s">
        <v>175</v>
      </c>
      <c r="B100" s="42"/>
      <c r="C100" s="43">
        <f>SUM(C91:C99)/1000*(44/12)</f>
        <v>-3.7444608426804331</v>
      </c>
      <c r="D100" s="43">
        <f t="shared" ref="D100:AE100" si="33">SUM(D91:D99)/1000*(44/12)</f>
        <v>-3.7484913896688865</v>
      </c>
      <c r="E100" s="43">
        <f t="shared" si="33"/>
        <v>-3.7525229242256062</v>
      </c>
      <c r="F100" s="43">
        <f t="shared" si="33"/>
        <v>-3.7564419156523594</v>
      </c>
      <c r="G100" s="43">
        <f t="shared" si="33"/>
        <v>-3.7602971139489063</v>
      </c>
      <c r="H100" s="43">
        <f t="shared" si="33"/>
        <v>-3.7641147690801589</v>
      </c>
      <c r="I100" s="43">
        <f t="shared" si="33"/>
        <v>-3.7678002917063664</v>
      </c>
      <c r="J100" s="43">
        <f t="shared" si="33"/>
        <v>-3.7714493414241597</v>
      </c>
      <c r="K100" s="43">
        <f t="shared" si="33"/>
        <v>-3.7751444123259157</v>
      </c>
      <c r="L100" s="43">
        <f t="shared" si="33"/>
        <v>-3.7786720531211651</v>
      </c>
      <c r="M100" s="43">
        <f t="shared" si="33"/>
        <v>-3.7821329567827653</v>
      </c>
      <c r="N100" s="43">
        <f t="shared" si="33"/>
        <v>-3.7703447633686253</v>
      </c>
      <c r="O100" s="43">
        <f t="shared" si="33"/>
        <v>-3.7571856797449326</v>
      </c>
      <c r="P100" s="43">
        <f t="shared" si="33"/>
        <v>-3.7424471667352348</v>
      </c>
      <c r="Q100" s="43">
        <f t="shared" si="33"/>
        <v>-3.725837603671772</v>
      </c>
      <c r="R100" s="43">
        <f t="shared" si="33"/>
        <v>-3.7068445153964014</v>
      </c>
      <c r="S100" s="43">
        <f t="shared" si="33"/>
        <v>-3.7154778218064446</v>
      </c>
      <c r="T100" s="43">
        <f t="shared" si="33"/>
        <v>-3.7257549261576948</v>
      </c>
      <c r="U100" s="43">
        <f t="shared" si="33"/>
        <v>-3.736049351913155</v>
      </c>
      <c r="V100" s="43">
        <f t="shared" si="33"/>
        <v>-3.7381308620276852</v>
      </c>
      <c r="W100" s="43">
        <f t="shared" si="33"/>
        <v>-3.7399585366747981</v>
      </c>
      <c r="X100" s="43">
        <f t="shared" si="33"/>
        <v>-3.7415130533945984</v>
      </c>
      <c r="Y100" s="43">
        <f t="shared" si="33"/>
        <v>-3.7430177301873013</v>
      </c>
      <c r="Z100" s="43">
        <f t="shared" si="33"/>
        <v>-3.7437632219635981</v>
      </c>
      <c r="AA100" s="43">
        <f t="shared" si="33"/>
        <v>-3.7443167981878247</v>
      </c>
      <c r="AB100" s="43">
        <f t="shared" si="33"/>
        <v>-3.7444194905419854</v>
      </c>
      <c r="AC100" s="43">
        <f t="shared" si="33"/>
        <v>-3.7441813136760249</v>
      </c>
      <c r="AD100" s="43">
        <f t="shared" si="33"/>
        <v>-3.746332848398505</v>
      </c>
      <c r="AE100" s="43">
        <f t="shared" si="33"/>
        <v>-3.5161784082043654</v>
      </c>
    </row>
    <row r="103" spans="1:33" x14ac:dyDescent="0.2">
      <c r="A103" t="s">
        <v>197</v>
      </c>
      <c r="C103" s="3">
        <f t="shared" ref="C103:AE103" si="34">SUM(C73+C80+C89+C100)</f>
        <v>-24.689865858949759</v>
      </c>
      <c r="D103" s="3">
        <f t="shared" si="34"/>
        <v>-24.899543661044444</v>
      </c>
      <c r="E103" s="3">
        <f t="shared" si="34"/>
        <v>-24.317203439858794</v>
      </c>
      <c r="F103" s="3">
        <f t="shared" si="34"/>
        <v>-23.886854802346502</v>
      </c>
      <c r="G103" s="3">
        <f t="shared" si="34"/>
        <v>-23.293557100499928</v>
      </c>
      <c r="H103" s="3">
        <f t="shared" si="34"/>
        <v>-22.929316399923543</v>
      </c>
      <c r="I103" s="3">
        <f t="shared" si="34"/>
        <v>-22.863367144954971</v>
      </c>
      <c r="J103" s="3">
        <f t="shared" si="34"/>
        <v>-22.260397321801861</v>
      </c>
      <c r="K103" s="3">
        <f t="shared" si="34"/>
        <v>-21.719596392002551</v>
      </c>
      <c r="L103" s="3">
        <f t="shared" si="34"/>
        <v>-21.47735843040881</v>
      </c>
      <c r="M103" s="3">
        <f t="shared" si="34"/>
        <v>-21.306335913117749</v>
      </c>
      <c r="N103" s="3">
        <f t="shared" si="34"/>
        <v>-21.184540476630541</v>
      </c>
      <c r="O103" s="3">
        <f t="shared" si="34"/>
        <v>-20.943731149954207</v>
      </c>
      <c r="P103" s="3">
        <f t="shared" si="34"/>
        <v>-20.85304777280551</v>
      </c>
      <c r="Q103" s="3">
        <f t="shared" si="34"/>
        <v>-20.735418328418124</v>
      </c>
      <c r="R103" s="3">
        <f t="shared" si="34"/>
        <v>-20.702305915055927</v>
      </c>
      <c r="S103" s="3">
        <f t="shared" si="34"/>
        <v>-20.747636512748599</v>
      </c>
      <c r="T103" s="3">
        <f t="shared" si="34"/>
        <v>-20.283599481259351</v>
      </c>
      <c r="U103" s="3">
        <f t="shared" si="34"/>
        <v>-19.662645365452704</v>
      </c>
      <c r="V103" s="3">
        <f t="shared" si="34"/>
        <v>-19.752270948864684</v>
      </c>
      <c r="W103" s="3">
        <f t="shared" si="34"/>
        <v>-18.949563248088111</v>
      </c>
      <c r="X103" s="3">
        <f t="shared" si="34"/>
        <v>-18.391742177666277</v>
      </c>
      <c r="Y103" s="3">
        <f t="shared" si="34"/>
        <v>-17.966280799520504</v>
      </c>
      <c r="Z103" s="3">
        <f t="shared" si="34"/>
        <v>-17.375366533091224</v>
      </c>
      <c r="AA103" s="3">
        <f t="shared" si="34"/>
        <v>-17.174342663312984</v>
      </c>
      <c r="AB103" s="3">
        <f t="shared" si="34"/>
        <v>-16.869986833499066</v>
      </c>
      <c r="AC103" s="3">
        <f t="shared" si="34"/>
        <v>-16.503613677593457</v>
      </c>
      <c r="AD103" s="3">
        <f t="shared" si="34"/>
        <v>-16.308672682747517</v>
      </c>
      <c r="AE103" s="3">
        <f t="shared" si="34"/>
        <v>-15.56528541948725</v>
      </c>
    </row>
    <row r="104" spans="1:33" x14ac:dyDescent="0.2">
      <c r="A104" t="s">
        <v>199</v>
      </c>
      <c r="C104" s="3">
        <f>C23</f>
        <v>-24.690576656838651</v>
      </c>
      <c r="D104" s="3">
        <f t="shared" ref="D104:AE104" si="35">D23</f>
        <v>-24.900590264209089</v>
      </c>
      <c r="E104" s="3">
        <f t="shared" si="35"/>
        <v>-24.318653747449403</v>
      </c>
      <c r="F104" s="3">
        <f t="shared" si="35"/>
        <v>-23.888386492726472</v>
      </c>
      <c r="G104" s="3">
        <f t="shared" si="35"/>
        <v>-23.295197334389901</v>
      </c>
      <c r="H104" s="3">
        <f t="shared" si="35"/>
        <v>-22.931249757578083</v>
      </c>
      <c r="I104" s="3">
        <f t="shared" si="35"/>
        <v>-22.865409046119517</v>
      </c>
      <c r="J104" s="3">
        <f t="shared" si="35"/>
        <v>-22.262623520145805</v>
      </c>
      <c r="K104" s="3">
        <f t="shared" si="35"/>
        <v>-21.722121589565671</v>
      </c>
      <c r="L104" s="3">
        <f t="shared" si="35"/>
        <v>-21.480035902560203</v>
      </c>
      <c r="M104" s="3">
        <f t="shared" si="35"/>
        <v>-21.30943279338565</v>
      </c>
      <c r="N104" s="3">
        <f t="shared" si="35"/>
        <v>-21.18782165407784</v>
      </c>
      <c r="O104" s="3">
        <f t="shared" si="35"/>
        <v>-20.947259831170054</v>
      </c>
      <c r="P104" s="3">
        <f t="shared" si="35"/>
        <v>-20.856861962648317</v>
      </c>
      <c r="Q104" s="3">
        <f t="shared" si="35"/>
        <v>-20.739336805551012</v>
      </c>
      <c r="R104" s="3">
        <f t="shared" si="35"/>
        <v>-20.706397614181761</v>
      </c>
      <c r="S104" s="3">
        <f t="shared" si="35"/>
        <v>-20.751900063483486</v>
      </c>
      <c r="T104" s="3">
        <f t="shared" si="35"/>
        <v>-20.287965211438468</v>
      </c>
      <c r="U104" s="3">
        <f t="shared" si="35"/>
        <v>-19.667176407805368</v>
      </c>
      <c r="V104" s="3">
        <f t="shared" si="35"/>
        <v>-19.756986556943513</v>
      </c>
      <c r="W104" s="3">
        <f t="shared" si="35"/>
        <v>-18.954388132829656</v>
      </c>
      <c r="X104" s="3">
        <f t="shared" si="35"/>
        <v>-18.39667560629659</v>
      </c>
      <c r="Y104" s="3">
        <f t="shared" si="35"/>
        <v>-17.971322772039581</v>
      </c>
      <c r="Z104" s="3">
        <f t="shared" si="35"/>
        <v>-17.38044129545089</v>
      </c>
      <c r="AA104" s="3">
        <f t="shared" si="35"/>
        <v>-17.179450215513238</v>
      </c>
      <c r="AB104" s="3">
        <f t="shared" si="35"/>
        <v>-16.875111356806578</v>
      </c>
      <c r="AC104" s="3">
        <f t="shared" si="35"/>
        <v>-16.508770990741557</v>
      </c>
      <c r="AD104" s="3">
        <f t="shared" si="35"/>
        <v>-16.313862785736209</v>
      </c>
      <c r="AE104" s="3">
        <f t="shared" si="35"/>
        <v>-15.570508312316532</v>
      </c>
    </row>
    <row r="108" spans="1:33" x14ac:dyDescent="0.2">
      <c r="AG108" s="72"/>
    </row>
    <row r="114" spans="33:33" x14ac:dyDescent="0.2">
      <c r="AG114" s="72"/>
    </row>
    <row r="115" spans="33:33" x14ac:dyDescent="0.2">
      <c r="AG115" s="72"/>
    </row>
    <row r="122" spans="33:33" x14ac:dyDescent="0.2">
      <c r="AG122" s="72"/>
    </row>
    <row r="129" spans="33:33" x14ac:dyDescent="0.2">
      <c r="AG129" s="72"/>
    </row>
    <row r="136" spans="33:33" x14ac:dyDescent="0.2">
      <c r="AG136" s="72"/>
    </row>
    <row r="143" spans="33:33" x14ac:dyDescent="0.2">
      <c r="AG143" s="72"/>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3"/>
  <sheetViews>
    <sheetView topLeftCell="A37" zoomScale="55" zoomScaleNormal="55" workbookViewId="0">
      <selection activeCell="B29" sqref="B29:AE29"/>
    </sheetView>
  </sheetViews>
  <sheetFormatPr baseColWidth="10" defaultColWidth="8.69921875" defaultRowHeight="11.4" x14ac:dyDescent="0.2"/>
  <cols>
    <col min="1" max="1" width="87" customWidth="1"/>
    <col min="2" max="2" width="9" customWidth="1"/>
  </cols>
  <sheetData>
    <row r="1" spans="1:33" ht="14.4" x14ac:dyDescent="0.3">
      <c r="A1" s="123" t="s">
        <v>30</v>
      </c>
      <c r="B1" s="122"/>
      <c r="C1" s="4"/>
      <c r="D1" s="4"/>
      <c r="E1" s="4"/>
      <c r="F1" s="4"/>
      <c r="G1" s="4"/>
      <c r="H1" s="4"/>
      <c r="I1" s="4"/>
      <c r="J1" s="4"/>
      <c r="K1" s="4"/>
      <c r="L1" s="4"/>
      <c r="M1" s="4"/>
      <c r="N1" s="4"/>
      <c r="O1" s="4"/>
      <c r="P1" s="4"/>
      <c r="Q1" s="4"/>
      <c r="R1" s="4"/>
      <c r="S1" s="4"/>
      <c r="T1" s="4"/>
      <c r="U1" s="4"/>
      <c r="V1" s="4"/>
      <c r="W1" s="4"/>
      <c r="X1" s="4"/>
      <c r="Y1" s="4"/>
      <c r="Z1" s="4"/>
      <c r="AA1" s="4"/>
      <c r="AB1" s="4"/>
      <c r="AC1" s="4"/>
      <c r="AD1" s="4"/>
      <c r="AE1" s="4"/>
    </row>
    <row r="3" spans="1:33" ht="14.4" x14ac:dyDescent="0.3">
      <c r="A3" s="122" t="s">
        <v>286</v>
      </c>
      <c r="B3" s="122"/>
      <c r="C3" s="4"/>
      <c r="D3" s="4"/>
      <c r="E3" s="4"/>
      <c r="F3" s="4"/>
      <c r="G3" s="4"/>
      <c r="H3" s="4"/>
      <c r="I3" s="4"/>
      <c r="J3" s="4"/>
      <c r="K3" s="4"/>
      <c r="L3" s="4"/>
      <c r="M3" s="4"/>
      <c r="N3" s="4"/>
      <c r="O3" s="4"/>
      <c r="P3" s="4"/>
      <c r="Q3" s="4"/>
      <c r="R3" s="4"/>
      <c r="S3" s="4"/>
      <c r="T3" s="4"/>
      <c r="U3" s="4"/>
      <c r="V3" s="4"/>
      <c r="W3" s="4"/>
      <c r="X3" s="4"/>
      <c r="Y3" s="4"/>
      <c r="Z3" s="4"/>
      <c r="AA3" s="4"/>
      <c r="AB3" s="4"/>
      <c r="AC3" s="4"/>
      <c r="AD3" s="4"/>
      <c r="AE3" s="4"/>
    </row>
    <row r="4" spans="1:33" ht="14.4" x14ac:dyDescent="0.3">
      <c r="A4" s="122" t="s">
        <v>32</v>
      </c>
      <c r="B4" s="122" t="s">
        <v>33</v>
      </c>
      <c r="C4" s="4"/>
      <c r="D4" s="4"/>
      <c r="E4" s="4"/>
      <c r="F4" s="4"/>
      <c r="G4" s="4"/>
      <c r="H4" s="4"/>
      <c r="I4" s="4"/>
      <c r="J4" s="4"/>
      <c r="K4" s="4"/>
      <c r="L4" s="4"/>
      <c r="M4" s="4"/>
      <c r="N4" s="4"/>
      <c r="O4" s="4"/>
      <c r="P4" s="4"/>
      <c r="Q4" s="4"/>
      <c r="R4" s="4"/>
      <c r="S4" s="4"/>
      <c r="T4" s="4"/>
      <c r="U4" s="4"/>
      <c r="V4" s="4"/>
      <c r="W4" s="4"/>
      <c r="X4" s="4"/>
      <c r="Y4" s="4"/>
      <c r="Z4" s="4"/>
      <c r="AA4" s="4"/>
      <c r="AB4" s="4"/>
      <c r="AC4" s="4"/>
      <c r="AD4" s="4"/>
      <c r="AE4" s="4"/>
    </row>
    <row r="5" spans="1:33" ht="14.4" x14ac:dyDescent="0.3">
      <c r="A5" s="122" t="s">
        <v>34</v>
      </c>
      <c r="B5" s="122" t="s">
        <v>287</v>
      </c>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3" ht="14.4" x14ac:dyDescent="0.3">
      <c r="A6" s="122" t="s">
        <v>36</v>
      </c>
      <c r="B6" s="122" t="s">
        <v>121</v>
      </c>
      <c r="C6" s="4"/>
      <c r="D6" s="4"/>
      <c r="E6" s="4"/>
      <c r="F6" s="4"/>
      <c r="G6" s="4"/>
      <c r="H6" s="4"/>
      <c r="I6" s="4"/>
      <c r="J6" s="4"/>
      <c r="K6" s="4"/>
      <c r="L6" s="4"/>
      <c r="M6" s="4"/>
      <c r="N6" s="4"/>
      <c r="O6" s="4"/>
      <c r="P6" s="4"/>
      <c r="Q6" s="4"/>
      <c r="R6" s="4"/>
      <c r="S6" s="4"/>
      <c r="T6" s="4"/>
      <c r="U6" s="4"/>
      <c r="V6" s="4"/>
      <c r="W6" s="4"/>
      <c r="X6" s="4"/>
      <c r="Y6" s="4"/>
      <c r="Z6" s="4"/>
      <c r="AA6" s="4"/>
      <c r="AB6" s="4"/>
      <c r="AC6" s="4"/>
      <c r="AD6" s="4"/>
      <c r="AE6" s="4"/>
    </row>
    <row r="8" spans="1:33" ht="14.4" x14ac:dyDescent="0.3">
      <c r="A8" s="5" t="s">
        <v>38</v>
      </c>
      <c r="B8" s="5" t="s">
        <v>39</v>
      </c>
      <c r="C8" s="5" t="s">
        <v>40</v>
      </c>
      <c r="D8" s="5" t="s">
        <v>41</v>
      </c>
      <c r="E8" s="5" t="s">
        <v>42</v>
      </c>
      <c r="F8" s="5" t="s">
        <v>43</v>
      </c>
      <c r="G8" s="5" t="s">
        <v>44</v>
      </c>
      <c r="H8" s="5" t="s">
        <v>45</v>
      </c>
      <c r="I8" s="5" t="s">
        <v>46</v>
      </c>
      <c r="J8" s="5" t="s">
        <v>47</v>
      </c>
      <c r="K8" s="5" t="s">
        <v>48</v>
      </c>
      <c r="L8" s="5" t="s">
        <v>49</v>
      </c>
      <c r="M8" s="5" t="s">
        <v>50</v>
      </c>
      <c r="N8" s="5" t="s">
        <v>51</v>
      </c>
      <c r="O8" s="5" t="s">
        <v>52</v>
      </c>
      <c r="P8" s="5" t="s">
        <v>53</v>
      </c>
      <c r="Q8" s="5" t="s">
        <v>54</v>
      </c>
      <c r="R8" s="5" t="s">
        <v>55</v>
      </c>
      <c r="S8" s="5" t="s">
        <v>56</v>
      </c>
      <c r="T8" s="5" t="s">
        <v>57</v>
      </c>
      <c r="U8" s="5" t="s">
        <v>58</v>
      </c>
      <c r="V8" s="5" t="s">
        <v>59</v>
      </c>
      <c r="W8" s="5" t="s">
        <v>60</v>
      </c>
      <c r="X8" s="5" t="s">
        <v>61</v>
      </c>
      <c r="Y8" s="5" t="s">
        <v>62</v>
      </c>
      <c r="Z8" s="5" t="s">
        <v>63</v>
      </c>
      <c r="AA8" s="5" t="s">
        <v>64</v>
      </c>
      <c r="AB8" s="5" t="s">
        <v>65</v>
      </c>
      <c r="AC8" s="5" t="s">
        <v>66</v>
      </c>
      <c r="AD8" s="5" t="s">
        <v>67</v>
      </c>
      <c r="AE8" s="5" t="s">
        <v>68</v>
      </c>
      <c r="AG8" s="2"/>
    </row>
    <row r="9" spans="1:33" ht="14.4" x14ac:dyDescent="0.3">
      <c r="A9" s="4" t="s">
        <v>69</v>
      </c>
      <c r="B9" s="4" t="s">
        <v>122</v>
      </c>
      <c r="C9" s="4" t="s">
        <v>122</v>
      </c>
      <c r="D9" s="4" t="s">
        <v>122</v>
      </c>
      <c r="E9" s="4" t="s">
        <v>122</v>
      </c>
      <c r="F9" s="4" t="s">
        <v>122</v>
      </c>
      <c r="G9" s="4" t="s">
        <v>122</v>
      </c>
      <c r="H9" s="4" t="s">
        <v>122</v>
      </c>
      <c r="I9" s="4" t="s">
        <v>122</v>
      </c>
      <c r="J9" s="4" t="s">
        <v>122</v>
      </c>
      <c r="K9" s="4" t="s">
        <v>122</v>
      </c>
      <c r="L9" s="4" t="s">
        <v>122</v>
      </c>
      <c r="M9" s="4" t="s">
        <v>122</v>
      </c>
      <c r="N9" s="4" t="s">
        <v>122</v>
      </c>
      <c r="O9" s="4" t="s">
        <v>122</v>
      </c>
      <c r="P9" s="4" t="s">
        <v>122</v>
      </c>
      <c r="Q9" s="4" t="s">
        <v>122</v>
      </c>
      <c r="R9" s="4" t="s">
        <v>122</v>
      </c>
      <c r="S9" s="4" t="s">
        <v>122</v>
      </c>
      <c r="T9" s="4" t="s">
        <v>122</v>
      </c>
      <c r="U9" s="4" t="s">
        <v>122</v>
      </c>
      <c r="V9" s="4" t="s">
        <v>122</v>
      </c>
      <c r="W9" s="4" t="s">
        <v>122</v>
      </c>
      <c r="X9" s="4" t="s">
        <v>122</v>
      </c>
      <c r="Y9" s="4" t="s">
        <v>122</v>
      </c>
      <c r="Z9" s="4" t="s">
        <v>122</v>
      </c>
      <c r="AA9" s="4" t="s">
        <v>122</v>
      </c>
      <c r="AB9" s="4" t="s">
        <v>122</v>
      </c>
      <c r="AC9" s="4" t="s">
        <v>122</v>
      </c>
      <c r="AD9" s="4" t="s">
        <v>122</v>
      </c>
      <c r="AE9" s="4" t="s">
        <v>122</v>
      </c>
    </row>
    <row r="10" spans="1:33" ht="14.4" x14ac:dyDescent="0.3">
      <c r="A10" s="4" t="s">
        <v>70</v>
      </c>
      <c r="B10" s="4" t="s">
        <v>1</v>
      </c>
      <c r="C10" s="4" t="s">
        <v>1</v>
      </c>
      <c r="D10" s="4" t="s">
        <v>1</v>
      </c>
      <c r="E10" s="4" t="s">
        <v>1</v>
      </c>
      <c r="F10" s="4" t="s">
        <v>1</v>
      </c>
      <c r="G10" s="4" t="s">
        <v>1</v>
      </c>
      <c r="H10" s="4" t="s">
        <v>1</v>
      </c>
      <c r="I10" s="4" t="s">
        <v>1</v>
      </c>
      <c r="J10" s="4" t="s">
        <v>1</v>
      </c>
      <c r="K10" s="4" t="s">
        <v>1</v>
      </c>
      <c r="L10" s="4" t="s">
        <v>1</v>
      </c>
      <c r="M10" s="4" t="s">
        <v>1</v>
      </c>
      <c r="N10" s="4" t="s">
        <v>1</v>
      </c>
      <c r="O10" s="4" t="s">
        <v>1</v>
      </c>
      <c r="P10" s="4" t="s">
        <v>1</v>
      </c>
      <c r="Q10" s="4" t="s">
        <v>1</v>
      </c>
      <c r="R10" s="4" t="s">
        <v>1</v>
      </c>
      <c r="S10" s="4" t="s">
        <v>1</v>
      </c>
      <c r="T10" s="4" t="s">
        <v>1</v>
      </c>
      <c r="U10" s="4" t="s">
        <v>1</v>
      </c>
      <c r="V10" s="4" t="s">
        <v>1</v>
      </c>
      <c r="W10" s="4" t="s">
        <v>1</v>
      </c>
      <c r="X10" s="4" t="s">
        <v>1</v>
      </c>
      <c r="Y10" s="4" t="s">
        <v>1</v>
      </c>
      <c r="Z10" s="4" t="s">
        <v>1</v>
      </c>
      <c r="AA10" s="4" t="s">
        <v>1</v>
      </c>
      <c r="AB10" s="4" t="s">
        <v>1</v>
      </c>
      <c r="AC10" s="4" t="s">
        <v>1</v>
      </c>
      <c r="AD10" s="4" t="s">
        <v>1</v>
      </c>
      <c r="AE10" s="4" t="s">
        <v>1</v>
      </c>
      <c r="AG10" t="str">
        <f>LEFT(A10,3)</f>
        <v>AUT</v>
      </c>
    </row>
    <row r="11" spans="1:33" ht="14.4" x14ac:dyDescent="0.3">
      <c r="A11" s="4" t="s">
        <v>71</v>
      </c>
      <c r="B11" s="6">
        <v>-1123.6300000000001</v>
      </c>
      <c r="C11" s="6">
        <v>-1123.6300000000001</v>
      </c>
      <c r="D11" s="6">
        <v>-1147.46</v>
      </c>
      <c r="E11" s="6">
        <v>-1123.69</v>
      </c>
      <c r="F11" s="6">
        <v>-1181.01</v>
      </c>
      <c r="G11" s="6">
        <v>-1262.6600000000001</v>
      </c>
      <c r="H11" s="6">
        <v>-1177.71</v>
      </c>
      <c r="I11" s="6">
        <v>-1270.43</v>
      </c>
      <c r="J11" s="6">
        <v>-1276.18</v>
      </c>
      <c r="K11" s="6">
        <v>-1277.82</v>
      </c>
      <c r="L11" s="6">
        <v>-1279.8599999999999</v>
      </c>
      <c r="M11" s="6">
        <v>-1282.6400000000001</v>
      </c>
      <c r="N11" s="6">
        <v>-1226.42</v>
      </c>
      <c r="O11" s="6">
        <v>-1200.6500000000001</v>
      </c>
      <c r="P11" s="6">
        <v>-1190.46</v>
      </c>
      <c r="Q11" s="6">
        <v>-1190.1300000000001</v>
      </c>
      <c r="R11" s="6">
        <v>-1191.3599999999999</v>
      </c>
      <c r="S11" s="6">
        <v>-1195.6300000000001</v>
      </c>
      <c r="T11" s="6">
        <v>-1203.83</v>
      </c>
      <c r="U11" s="6">
        <v>-1212.96</v>
      </c>
      <c r="V11" s="6">
        <v>-1215.3599999999999</v>
      </c>
      <c r="W11" s="6">
        <v>-1262.8599999999999</v>
      </c>
      <c r="X11" s="6">
        <v>-1265.56</v>
      </c>
      <c r="Y11" s="6">
        <v>-1270.96</v>
      </c>
      <c r="Z11" s="6">
        <v>-1291.04</v>
      </c>
      <c r="AA11" s="6">
        <v>-1348.01</v>
      </c>
      <c r="AB11" s="6">
        <v>-1372.3</v>
      </c>
      <c r="AC11" s="6">
        <v>-1399.4</v>
      </c>
      <c r="AD11" s="6">
        <v>-1414</v>
      </c>
      <c r="AE11" s="6">
        <v>-1432.1</v>
      </c>
      <c r="AG11" t="str">
        <f t="shared" ref="AG11:AG59" si="0">LEFT(A11,3)</f>
        <v>BLR</v>
      </c>
    </row>
    <row r="12" spans="1:33" ht="14.4" x14ac:dyDescent="0.3">
      <c r="A12" s="4" t="s">
        <v>73</v>
      </c>
      <c r="B12" s="6">
        <v>-18.989999999999998</v>
      </c>
      <c r="C12" s="6">
        <v>-18.989999999999998</v>
      </c>
      <c r="D12" s="6">
        <v>-18.989999999999998</v>
      </c>
      <c r="E12" s="6">
        <v>-18.989999999999998</v>
      </c>
      <c r="F12" s="6">
        <v>-18.989999999999998</v>
      </c>
      <c r="G12" s="6">
        <v>-18.989999999999998</v>
      </c>
      <c r="H12" s="6">
        <v>-18.989999999999998</v>
      </c>
      <c r="I12" s="6">
        <v>-18.989999999999998</v>
      </c>
      <c r="J12" s="6">
        <v>-18.989999999999998</v>
      </c>
      <c r="K12" s="6">
        <v>-18.989999999999998</v>
      </c>
      <c r="L12" s="6">
        <v>-18.989999999999998</v>
      </c>
      <c r="M12" s="6">
        <v>-18.989999999999998</v>
      </c>
      <c r="N12" s="6">
        <v>-18.989999999999998</v>
      </c>
      <c r="O12" s="6">
        <v>-18.989999999999998</v>
      </c>
      <c r="P12" s="6">
        <v>-18.989999999999998</v>
      </c>
      <c r="Q12" s="6">
        <v>-18.989999999999998</v>
      </c>
      <c r="R12" s="6">
        <v>-18.989999999999998</v>
      </c>
      <c r="S12" s="6">
        <v>-18.989999999999998</v>
      </c>
      <c r="T12" s="6">
        <v>-18.989999999999998</v>
      </c>
      <c r="U12" s="6">
        <v>-18.989999999999998</v>
      </c>
      <c r="V12" s="6">
        <v>-18.989999999999998</v>
      </c>
      <c r="W12" s="6">
        <v>-18.989999999999998</v>
      </c>
      <c r="X12" s="6">
        <v>-18.989999999999998</v>
      </c>
      <c r="Y12" s="6">
        <v>-18.989999999999998</v>
      </c>
      <c r="Z12" s="6">
        <v>-18.989999999999998</v>
      </c>
      <c r="AA12" s="6">
        <v>-18.989999999999998</v>
      </c>
      <c r="AB12" s="6">
        <v>-18.989999999999998</v>
      </c>
      <c r="AC12" s="6">
        <v>-18.989999999999998</v>
      </c>
      <c r="AD12" s="6">
        <v>-18.989999999999998</v>
      </c>
      <c r="AE12" s="6">
        <v>-18.989999999999998</v>
      </c>
      <c r="AG12" t="str">
        <f t="shared" si="0"/>
        <v>BEL</v>
      </c>
    </row>
    <row r="13" spans="1:33" ht="14.4" x14ac:dyDescent="0.3">
      <c r="A13" s="4" t="s">
        <v>74</v>
      </c>
      <c r="B13" s="4" t="s">
        <v>1</v>
      </c>
      <c r="C13" s="4" t="s">
        <v>1</v>
      </c>
      <c r="D13" s="4" t="s">
        <v>1</v>
      </c>
      <c r="E13" s="4" t="s">
        <v>1</v>
      </c>
      <c r="F13" s="4" t="s">
        <v>1</v>
      </c>
      <c r="G13" s="4" t="s">
        <v>1</v>
      </c>
      <c r="H13" s="4" t="s">
        <v>1</v>
      </c>
      <c r="I13" s="4" t="s">
        <v>1</v>
      </c>
      <c r="J13" s="4" t="s">
        <v>1</v>
      </c>
      <c r="K13" s="4" t="s">
        <v>1</v>
      </c>
      <c r="L13" s="4" t="s">
        <v>1</v>
      </c>
      <c r="M13" s="4" t="s">
        <v>1</v>
      </c>
      <c r="N13" s="4" t="s">
        <v>1</v>
      </c>
      <c r="O13" s="4" t="s">
        <v>1</v>
      </c>
      <c r="P13" s="4" t="s">
        <v>1</v>
      </c>
      <c r="Q13" s="4" t="s">
        <v>1</v>
      </c>
      <c r="R13" s="4" t="s">
        <v>1</v>
      </c>
      <c r="S13" s="4" t="s">
        <v>1</v>
      </c>
      <c r="T13" s="4" t="s">
        <v>1</v>
      </c>
      <c r="U13" s="4" t="s">
        <v>1</v>
      </c>
      <c r="V13" s="4" t="s">
        <v>1</v>
      </c>
      <c r="W13" s="4" t="s">
        <v>1</v>
      </c>
      <c r="X13" s="4" t="s">
        <v>1</v>
      </c>
      <c r="Y13" s="4" t="s">
        <v>1</v>
      </c>
      <c r="Z13" s="4" t="s">
        <v>1</v>
      </c>
      <c r="AA13" s="4" t="s">
        <v>1</v>
      </c>
      <c r="AB13" s="4" t="s">
        <v>1</v>
      </c>
      <c r="AC13" s="4" t="s">
        <v>1</v>
      </c>
      <c r="AD13" s="4" t="s">
        <v>1</v>
      </c>
      <c r="AE13" s="4" t="s">
        <v>1</v>
      </c>
      <c r="AG13" t="str">
        <f t="shared" si="0"/>
        <v>BGR</v>
      </c>
    </row>
    <row r="14" spans="1:33" ht="14.4" x14ac:dyDescent="0.3">
      <c r="A14" s="4" t="s">
        <v>75</v>
      </c>
      <c r="B14" s="6">
        <v>-80.760799980000002</v>
      </c>
      <c r="C14" s="6">
        <v>-80.760799980000002</v>
      </c>
      <c r="D14" s="6">
        <v>-80.760799980000002</v>
      </c>
      <c r="E14" s="6">
        <v>-80.760799980000002</v>
      </c>
      <c r="F14" s="6">
        <v>-80.760799980000002</v>
      </c>
      <c r="G14" s="6">
        <v>-80.760799980000002</v>
      </c>
      <c r="H14" s="6">
        <v>-80.760799980000002</v>
      </c>
      <c r="I14" s="6">
        <v>-80.760799980000002</v>
      </c>
      <c r="J14" s="6">
        <v>-80.760799980000002</v>
      </c>
      <c r="K14" s="6">
        <v>-80.760799980000002</v>
      </c>
      <c r="L14" s="6">
        <v>-80.760799980000002</v>
      </c>
      <c r="M14" s="6">
        <v>-80.760799980000002</v>
      </c>
      <c r="N14" s="6">
        <v>-80.760799980000002</v>
      </c>
      <c r="O14" s="6">
        <v>-80.760799980000002</v>
      </c>
      <c r="P14" s="6">
        <v>-80.760799980000002</v>
      </c>
      <c r="Q14" s="6">
        <v>-80.760799980000002</v>
      </c>
      <c r="R14" s="6">
        <v>-80.760799980000002</v>
      </c>
      <c r="S14" s="6">
        <v>-80.760799980000002</v>
      </c>
      <c r="T14" s="6">
        <v>-80.760799980000002</v>
      </c>
      <c r="U14" s="6">
        <v>-80.760799980000002</v>
      </c>
      <c r="V14" s="6">
        <v>-80.760799980000002</v>
      </c>
      <c r="W14" s="6">
        <v>-80.760799980000002</v>
      </c>
      <c r="X14" s="6">
        <v>-80.760799980000002</v>
      </c>
      <c r="Y14" s="6">
        <v>-80.760799980000002</v>
      </c>
      <c r="Z14" s="6">
        <v>-80.760799980000002</v>
      </c>
      <c r="AA14" s="6">
        <v>-80.760799980000002</v>
      </c>
      <c r="AB14" s="6">
        <v>-80.760799980000002</v>
      </c>
      <c r="AC14" s="6">
        <v>-80.760799980000002</v>
      </c>
      <c r="AD14" s="6">
        <v>-80.760799980000002</v>
      </c>
      <c r="AE14" s="6">
        <v>-80.760799980000002</v>
      </c>
      <c r="AG14" t="str">
        <f t="shared" si="0"/>
        <v>CAN</v>
      </c>
    </row>
    <row r="15" spans="1:33" ht="14.4" x14ac:dyDescent="0.3">
      <c r="A15" s="4" t="s">
        <v>76</v>
      </c>
      <c r="B15" s="6">
        <v>-24.59727462923</v>
      </c>
      <c r="C15" s="6">
        <v>-24.59727462923</v>
      </c>
      <c r="D15" s="6">
        <v>-24.59727462923</v>
      </c>
      <c r="E15" s="6">
        <v>-24.59727462923</v>
      </c>
      <c r="F15" s="6">
        <v>-24.59727462923</v>
      </c>
      <c r="G15" s="6">
        <v>-24.59727462923</v>
      </c>
      <c r="H15" s="6">
        <v>-24.59727462923</v>
      </c>
      <c r="I15" s="6">
        <v>-24.59727462923</v>
      </c>
      <c r="J15" s="6">
        <v>-24.59727462923</v>
      </c>
      <c r="K15" s="6">
        <v>-24.59727462923</v>
      </c>
      <c r="L15" s="6">
        <v>-24.59727462923</v>
      </c>
      <c r="M15" s="6">
        <v>-24.59727462923</v>
      </c>
      <c r="N15" s="6">
        <v>-24.59727462923</v>
      </c>
      <c r="O15" s="6">
        <v>-24.59727462923</v>
      </c>
      <c r="P15" s="6">
        <v>-24.59727462923</v>
      </c>
      <c r="Q15" s="6">
        <v>-24.59727462923</v>
      </c>
      <c r="R15" s="6">
        <v>-24.59727462923</v>
      </c>
      <c r="S15" s="6">
        <v>-24.59727462923</v>
      </c>
      <c r="T15" s="6">
        <v>-24.59727462923</v>
      </c>
      <c r="U15" s="6">
        <v>-24.59727462923</v>
      </c>
      <c r="V15" s="6">
        <v>-24.59727462923</v>
      </c>
      <c r="W15" s="6">
        <v>-24.59727462923</v>
      </c>
      <c r="X15" s="6">
        <v>-24.59727462923</v>
      </c>
      <c r="Y15" s="6">
        <v>-24.59727462923</v>
      </c>
      <c r="Z15" s="6">
        <v>-24.59727462923</v>
      </c>
      <c r="AA15" s="6">
        <v>-24.59727462923</v>
      </c>
      <c r="AB15" s="6">
        <v>-24.59727462923</v>
      </c>
      <c r="AC15" s="6">
        <v>-24.59727462923</v>
      </c>
      <c r="AD15" s="6">
        <v>-24.59727462923</v>
      </c>
      <c r="AE15" s="6">
        <v>-24.59727462923</v>
      </c>
      <c r="AG15" t="str">
        <f t="shared" si="0"/>
        <v>HRV</v>
      </c>
    </row>
    <row r="16" spans="1:33" ht="14.4" x14ac:dyDescent="0.3">
      <c r="A16" s="4" t="s">
        <v>77</v>
      </c>
      <c r="B16" s="4" t="s">
        <v>1</v>
      </c>
      <c r="C16" s="4" t="s">
        <v>1</v>
      </c>
      <c r="D16" s="4" t="s">
        <v>1</v>
      </c>
      <c r="E16" s="4" t="s">
        <v>1</v>
      </c>
      <c r="F16" s="4" t="s">
        <v>1</v>
      </c>
      <c r="G16" s="4" t="s">
        <v>1</v>
      </c>
      <c r="H16" s="4" t="s">
        <v>1</v>
      </c>
      <c r="I16" s="4" t="s">
        <v>1</v>
      </c>
      <c r="J16" s="4" t="s">
        <v>1</v>
      </c>
      <c r="K16" s="4" t="s">
        <v>1</v>
      </c>
      <c r="L16" s="4" t="s">
        <v>1</v>
      </c>
      <c r="M16" s="4" t="s">
        <v>1</v>
      </c>
      <c r="N16" s="4" t="s">
        <v>1</v>
      </c>
      <c r="O16" s="4" t="s">
        <v>1</v>
      </c>
      <c r="P16" s="4" t="s">
        <v>1</v>
      </c>
      <c r="Q16" s="4" t="s">
        <v>1</v>
      </c>
      <c r="R16" s="4" t="s">
        <v>1</v>
      </c>
      <c r="S16" s="4" t="s">
        <v>1</v>
      </c>
      <c r="T16" s="4" t="s">
        <v>1</v>
      </c>
      <c r="U16" s="4" t="s">
        <v>1</v>
      </c>
      <c r="V16" s="4" t="s">
        <v>1</v>
      </c>
      <c r="W16" s="4" t="s">
        <v>1</v>
      </c>
      <c r="X16" s="4" t="s">
        <v>1</v>
      </c>
      <c r="Y16" s="4" t="s">
        <v>1</v>
      </c>
      <c r="Z16" s="4" t="s">
        <v>1</v>
      </c>
      <c r="AA16" s="4" t="s">
        <v>1</v>
      </c>
      <c r="AB16" s="4" t="s">
        <v>1</v>
      </c>
      <c r="AC16" s="4" t="s">
        <v>1</v>
      </c>
      <c r="AD16" s="4" t="s">
        <v>1</v>
      </c>
      <c r="AE16" s="4" t="s">
        <v>1</v>
      </c>
      <c r="AG16" t="str">
        <f t="shared" si="0"/>
        <v>CYP</v>
      </c>
    </row>
    <row r="17" spans="1:33" ht="14.4" x14ac:dyDescent="0.3">
      <c r="A17" s="4" t="s">
        <v>78</v>
      </c>
      <c r="B17" s="4" t="s">
        <v>1</v>
      </c>
      <c r="C17" s="4" t="s">
        <v>1</v>
      </c>
      <c r="D17" s="4" t="s">
        <v>1</v>
      </c>
      <c r="E17" s="4" t="s">
        <v>1</v>
      </c>
      <c r="F17" s="4" t="s">
        <v>1</v>
      </c>
      <c r="G17" s="4" t="s">
        <v>1</v>
      </c>
      <c r="H17" s="4" t="s">
        <v>1</v>
      </c>
      <c r="I17" s="4" t="s">
        <v>1</v>
      </c>
      <c r="J17" s="4" t="s">
        <v>1</v>
      </c>
      <c r="K17" s="4" t="s">
        <v>1</v>
      </c>
      <c r="L17" s="4" t="s">
        <v>1</v>
      </c>
      <c r="M17" s="4" t="s">
        <v>1</v>
      </c>
      <c r="N17" s="4" t="s">
        <v>1</v>
      </c>
      <c r="O17" s="4" t="s">
        <v>1</v>
      </c>
      <c r="P17" s="4" t="s">
        <v>1</v>
      </c>
      <c r="Q17" s="4" t="s">
        <v>1</v>
      </c>
      <c r="R17" s="4" t="s">
        <v>1</v>
      </c>
      <c r="S17" s="4" t="s">
        <v>1</v>
      </c>
      <c r="T17" s="4" t="s">
        <v>1</v>
      </c>
      <c r="U17" s="4" t="s">
        <v>1</v>
      </c>
      <c r="V17" s="4" t="s">
        <v>1</v>
      </c>
      <c r="W17" s="4" t="s">
        <v>1</v>
      </c>
      <c r="X17" s="4" t="s">
        <v>1</v>
      </c>
      <c r="Y17" s="4" t="s">
        <v>1</v>
      </c>
      <c r="Z17" s="4" t="s">
        <v>1</v>
      </c>
      <c r="AA17" s="4" t="s">
        <v>1</v>
      </c>
      <c r="AB17" s="4" t="s">
        <v>1</v>
      </c>
      <c r="AC17" s="4" t="s">
        <v>1</v>
      </c>
      <c r="AD17" s="4" t="s">
        <v>1</v>
      </c>
      <c r="AE17" s="4" t="s">
        <v>1</v>
      </c>
      <c r="AG17" t="str">
        <f t="shared" si="0"/>
        <v>CZE</v>
      </c>
    </row>
    <row r="18" spans="1:33" ht="14.4" x14ac:dyDescent="0.3">
      <c r="A18" s="4" t="s">
        <v>79</v>
      </c>
      <c r="B18" s="6">
        <v>-1282.9709046999999</v>
      </c>
      <c r="C18" s="6">
        <v>-1282.9709046999999</v>
      </c>
      <c r="D18" s="6">
        <v>-1270.8171359999999</v>
      </c>
      <c r="E18" s="6">
        <v>-1258.6633672999999</v>
      </c>
      <c r="F18" s="6">
        <v>-1246.5095985999999</v>
      </c>
      <c r="G18" s="6">
        <v>-1234.35583</v>
      </c>
      <c r="H18" s="6">
        <v>-1222.2020613</v>
      </c>
      <c r="I18" s="6">
        <v>-1210.0482926</v>
      </c>
      <c r="J18" s="6">
        <v>-1197.8945239</v>
      </c>
      <c r="K18" s="6">
        <v>-1185.7407552</v>
      </c>
      <c r="L18" s="6">
        <v>-1173.5869866</v>
      </c>
      <c r="M18" s="6">
        <v>-1161.4332179</v>
      </c>
      <c r="N18" s="6">
        <v>-1149.2794492</v>
      </c>
      <c r="O18" s="6">
        <v>-1137.1256805</v>
      </c>
      <c r="P18" s="6">
        <v>-1124.9719118999999</v>
      </c>
      <c r="Q18" s="6">
        <v>-1112.8181431999999</v>
      </c>
      <c r="R18" s="6">
        <v>-1100.6643744999999</v>
      </c>
      <c r="S18" s="6">
        <v>-1088.5106057999999</v>
      </c>
      <c r="T18" s="6">
        <v>-1076.3568372</v>
      </c>
      <c r="U18" s="6">
        <v>-1064.2030685</v>
      </c>
      <c r="V18" s="6">
        <v>-1052.0492998</v>
      </c>
      <c r="W18" s="6">
        <v>-1039.8955311</v>
      </c>
      <c r="X18" s="6">
        <v>-1020.5123149999999</v>
      </c>
      <c r="Y18" s="6">
        <v>-993.55615236999995</v>
      </c>
      <c r="Z18" s="6">
        <v>-997.29471129000001</v>
      </c>
      <c r="AA18" s="6">
        <v>-991.62139293999996</v>
      </c>
      <c r="AB18" s="6">
        <v>-1006.1191683</v>
      </c>
      <c r="AC18" s="6">
        <v>-989.73217575000001</v>
      </c>
      <c r="AD18" s="6">
        <v>-972.84488245</v>
      </c>
      <c r="AE18" s="6">
        <v>-961.36081223999997</v>
      </c>
      <c r="AG18" t="str">
        <f t="shared" si="0"/>
        <v>DNK</v>
      </c>
    </row>
    <row r="19" spans="1:33" ht="14.4" x14ac:dyDescent="0.3">
      <c r="A19" s="4" t="s">
        <v>80</v>
      </c>
      <c r="B19" s="6">
        <v>-1282.9709046999999</v>
      </c>
      <c r="C19" s="6">
        <v>-1282.9709046999999</v>
      </c>
      <c r="D19" s="6">
        <v>-1270.8171359999999</v>
      </c>
      <c r="E19" s="6">
        <v>-1258.6633672999999</v>
      </c>
      <c r="F19" s="6">
        <v>-1246.5095985999999</v>
      </c>
      <c r="G19" s="6">
        <v>-1234.35583</v>
      </c>
      <c r="H19" s="6">
        <v>-1222.2020613</v>
      </c>
      <c r="I19" s="6">
        <v>-1210.0482926</v>
      </c>
      <c r="J19" s="6">
        <v>-1197.8945239</v>
      </c>
      <c r="K19" s="6">
        <v>-1185.7407552</v>
      </c>
      <c r="L19" s="6">
        <v>-1173.5869866</v>
      </c>
      <c r="M19" s="6">
        <v>-1161.4332179</v>
      </c>
      <c r="N19" s="6">
        <v>-1149.2794492</v>
      </c>
      <c r="O19" s="6">
        <v>-1137.1256805</v>
      </c>
      <c r="P19" s="6">
        <v>-1124.9719118999999</v>
      </c>
      <c r="Q19" s="6">
        <v>-1112.8181431999999</v>
      </c>
      <c r="R19" s="6">
        <v>-1100.6643744999999</v>
      </c>
      <c r="S19" s="6">
        <v>-1088.5106057999999</v>
      </c>
      <c r="T19" s="6">
        <v>-1076.3568372</v>
      </c>
      <c r="U19" s="6">
        <v>-1064.2030685</v>
      </c>
      <c r="V19" s="6">
        <v>-1052.0492998</v>
      </c>
      <c r="W19" s="6">
        <v>-1039.8955311</v>
      </c>
      <c r="X19" s="6">
        <v>-1020.5123149999999</v>
      </c>
      <c r="Y19" s="6">
        <v>-993.55615236999995</v>
      </c>
      <c r="Z19" s="6">
        <v>-997.29471129000001</v>
      </c>
      <c r="AA19" s="6">
        <v>-991.62139293999996</v>
      </c>
      <c r="AB19" s="6">
        <v>-1006.1191683</v>
      </c>
      <c r="AC19" s="6">
        <v>-989.73217575000001</v>
      </c>
      <c r="AD19" s="6">
        <v>-972.84488245</v>
      </c>
      <c r="AE19" s="6">
        <v>-961.36081223999997</v>
      </c>
      <c r="AG19" t="str">
        <f t="shared" si="0"/>
        <v>DKE</v>
      </c>
    </row>
    <row r="20" spans="1:33" ht="14.4" x14ac:dyDescent="0.3">
      <c r="A20" s="4" t="s">
        <v>81</v>
      </c>
      <c r="B20" s="6">
        <v>-1282.9709046999999</v>
      </c>
      <c r="C20" s="6">
        <v>-1282.9709046999999</v>
      </c>
      <c r="D20" s="6">
        <v>-1270.8171359999999</v>
      </c>
      <c r="E20" s="6">
        <v>-1258.6633672999999</v>
      </c>
      <c r="F20" s="6">
        <v>-1246.5095985999999</v>
      </c>
      <c r="G20" s="6">
        <v>-1234.35583</v>
      </c>
      <c r="H20" s="6">
        <v>-1222.2020613</v>
      </c>
      <c r="I20" s="6">
        <v>-1210.0482926</v>
      </c>
      <c r="J20" s="6">
        <v>-1197.8945239</v>
      </c>
      <c r="K20" s="6">
        <v>-1185.7407552</v>
      </c>
      <c r="L20" s="6">
        <v>-1173.5869866</v>
      </c>
      <c r="M20" s="6">
        <v>-1161.4332179</v>
      </c>
      <c r="N20" s="6">
        <v>-1149.2794492</v>
      </c>
      <c r="O20" s="6">
        <v>-1137.1256805</v>
      </c>
      <c r="P20" s="6">
        <v>-1124.9719118999999</v>
      </c>
      <c r="Q20" s="6">
        <v>-1112.8181431999999</v>
      </c>
      <c r="R20" s="6">
        <v>-1100.6643744999999</v>
      </c>
      <c r="S20" s="6">
        <v>-1088.5106057999999</v>
      </c>
      <c r="T20" s="6">
        <v>-1076.3568372</v>
      </c>
      <c r="U20" s="6">
        <v>-1064.2030685</v>
      </c>
      <c r="V20" s="6">
        <v>-1052.0492998</v>
      </c>
      <c r="W20" s="6">
        <v>-1039.8955311</v>
      </c>
      <c r="X20" s="6">
        <v>-1020.5123149999999</v>
      </c>
      <c r="Y20" s="6">
        <v>-993.55615236999995</v>
      </c>
      <c r="Z20" s="6">
        <v>-997.29471129000001</v>
      </c>
      <c r="AA20" s="6">
        <v>-991.62139293999996</v>
      </c>
      <c r="AB20" s="6">
        <v>-1006.1191683</v>
      </c>
      <c r="AC20" s="6">
        <v>-989.73217575000001</v>
      </c>
      <c r="AD20" s="6">
        <v>-972.84488245</v>
      </c>
      <c r="AE20" s="6">
        <v>-961.36081223999997</v>
      </c>
      <c r="AG20" t="str">
        <f t="shared" si="0"/>
        <v>DNM</v>
      </c>
    </row>
    <row r="21" spans="1:33" ht="14.4" x14ac:dyDescent="0.3">
      <c r="A21" s="4" t="s">
        <v>82</v>
      </c>
      <c r="B21" s="6">
        <v>-185.17769999999999</v>
      </c>
      <c r="C21" s="6">
        <v>-185.17769999999999</v>
      </c>
      <c r="D21" s="6">
        <v>-183.9211</v>
      </c>
      <c r="E21" s="6">
        <v>-182.4144</v>
      </c>
      <c r="F21" s="6">
        <v>-180.4014</v>
      </c>
      <c r="G21" s="6">
        <v>-178.13220000000001</v>
      </c>
      <c r="H21" s="6">
        <v>-176.11309999999997</v>
      </c>
      <c r="I21" s="6">
        <v>-174.57589999999999</v>
      </c>
      <c r="J21" s="6">
        <v>-173.28879999999998</v>
      </c>
      <c r="K21" s="6">
        <v>-172.2518</v>
      </c>
      <c r="L21" s="6">
        <v>-171.471</v>
      </c>
      <c r="M21" s="6">
        <v>-170.94030000000001</v>
      </c>
      <c r="N21" s="6">
        <v>-170.6841</v>
      </c>
      <c r="O21" s="6">
        <v>-170.17170000000002</v>
      </c>
      <c r="P21" s="6">
        <v>-169.7081</v>
      </c>
      <c r="Q21" s="6">
        <v>-168.98830000000001</v>
      </c>
      <c r="R21" s="6">
        <v>-168.10990000000001</v>
      </c>
      <c r="S21" s="6">
        <v>-166.7252</v>
      </c>
      <c r="T21" s="6">
        <v>-165.34049999999999</v>
      </c>
      <c r="U21" s="6">
        <v>-164.16320000000002</v>
      </c>
      <c r="V21" s="6">
        <v>-163.24209999999999</v>
      </c>
      <c r="W21" s="6">
        <v>-162.47959999999998</v>
      </c>
      <c r="X21" s="6">
        <v>-162.22339999999997</v>
      </c>
      <c r="Y21" s="6">
        <v>-162.2234</v>
      </c>
      <c r="Z21" s="6">
        <v>-162.2234</v>
      </c>
      <c r="AA21" s="6">
        <v>-162.2234</v>
      </c>
      <c r="AB21" s="6">
        <v>-162.4735</v>
      </c>
      <c r="AC21" s="6">
        <v>-162.7236</v>
      </c>
      <c r="AD21" s="6">
        <v>-162.97369999999998</v>
      </c>
      <c r="AE21" s="6">
        <v>-163.22379999999998</v>
      </c>
      <c r="AG21" t="str">
        <f t="shared" si="0"/>
        <v>EST</v>
      </c>
    </row>
    <row r="22" spans="1:33" s="9" customFormat="1" ht="14.4" x14ac:dyDescent="0.3">
      <c r="A22" s="7" t="s">
        <v>83</v>
      </c>
      <c r="B22" s="8">
        <v>-8364.7606393292299</v>
      </c>
      <c r="C22" s="8">
        <v>-8364.7606393292299</v>
      </c>
      <c r="D22" s="8">
        <v>-8310.3355606292298</v>
      </c>
      <c r="E22" s="8">
        <v>-8576.476278929229</v>
      </c>
      <c r="F22" s="8">
        <v>-8515.5160272292305</v>
      </c>
      <c r="G22" s="8">
        <v>-8457.61660162923</v>
      </c>
      <c r="H22" s="8">
        <v>-8399.8049129292303</v>
      </c>
      <c r="I22" s="8">
        <v>-8355.6411982292302</v>
      </c>
      <c r="J22" s="8">
        <v>-8300.9032945292292</v>
      </c>
      <c r="K22" s="8">
        <v>-8244.2893018292307</v>
      </c>
      <c r="L22" s="8">
        <v>-8178.7162632292302</v>
      </c>
      <c r="M22" s="8">
        <v>-8128.5388345292295</v>
      </c>
      <c r="N22" s="8">
        <v>-8012.0496338292296</v>
      </c>
      <c r="O22" s="8">
        <v>-7903.4923731292301</v>
      </c>
      <c r="P22" s="8">
        <v>-7793.4600385292297</v>
      </c>
      <c r="Q22" s="8">
        <v>-7689.7100188292297</v>
      </c>
      <c r="R22" s="8">
        <v>-7566.4423741292303</v>
      </c>
      <c r="S22" s="8">
        <v>-7495.1017854292304</v>
      </c>
      <c r="T22" s="8">
        <v>-7399.4017978292304</v>
      </c>
      <c r="U22" s="8">
        <v>-7317.4211268792296</v>
      </c>
      <c r="V22" s="8">
        <v>-7227.9130521792295</v>
      </c>
      <c r="W22" s="8">
        <v>-7151.2659037292296</v>
      </c>
      <c r="X22" s="8">
        <v>-7084.3498961292298</v>
      </c>
      <c r="Y22" s="8">
        <v>-7003.3289257492297</v>
      </c>
      <c r="Z22" s="8">
        <v>-6968.42778641923</v>
      </c>
      <c r="AA22" s="8">
        <v>-6932.7114935692298</v>
      </c>
      <c r="AB22" s="8">
        <v>-6917.1893379292296</v>
      </c>
      <c r="AC22" s="8">
        <v>-6869.9739263792299</v>
      </c>
      <c r="AD22" s="8">
        <v>-6804.7700920792295</v>
      </c>
      <c r="AE22" s="8">
        <v>-6747.1903778692295</v>
      </c>
      <c r="AG22" t="str">
        <f t="shared" si="0"/>
        <v>EUA</v>
      </c>
    </row>
    <row r="23" spans="1:33" s="9" customFormat="1" ht="14.4" x14ac:dyDescent="0.3">
      <c r="A23" s="63" t="s">
        <v>176</v>
      </c>
      <c r="B23" s="8">
        <f>-8702.74117695996/1000*(44/12)-B57</f>
        <v>-30.197796482186522</v>
      </c>
      <c r="C23" s="8">
        <f t="shared" ref="C23:AE23" si="1">-8702.74117695996/1000*(44/12)-C57</f>
        <v>-30.197796482186522</v>
      </c>
      <c r="D23" s="8">
        <f t="shared" si="1"/>
        <v>-30.197796482186522</v>
      </c>
      <c r="E23" s="8">
        <f t="shared" si="1"/>
        <v>-30.197796482186522</v>
      </c>
      <c r="F23" s="8">
        <f t="shared" si="1"/>
        <v>-30.197796482186522</v>
      </c>
      <c r="G23" s="8">
        <f t="shared" si="1"/>
        <v>-30.197796482186522</v>
      </c>
      <c r="H23" s="8">
        <f t="shared" si="1"/>
        <v>-30.197796482186522</v>
      </c>
      <c r="I23" s="8">
        <f t="shared" si="1"/>
        <v>-30.197796482186522</v>
      </c>
      <c r="J23" s="8">
        <f t="shared" si="1"/>
        <v>-30.197796482186522</v>
      </c>
      <c r="K23" s="8">
        <f t="shared" si="1"/>
        <v>-30.197796482186522</v>
      </c>
      <c r="L23" s="8">
        <f t="shared" si="1"/>
        <v>-30.197796482186522</v>
      </c>
      <c r="M23" s="8">
        <f t="shared" si="1"/>
        <v>-30.197796482186522</v>
      </c>
      <c r="N23" s="8">
        <f t="shared" si="1"/>
        <v>-30.197796482186522</v>
      </c>
      <c r="O23" s="8">
        <f t="shared" si="1"/>
        <v>-30.197796482186522</v>
      </c>
      <c r="P23" s="8">
        <f t="shared" si="1"/>
        <v>-30.197796482186522</v>
      </c>
      <c r="Q23" s="8">
        <f t="shared" si="1"/>
        <v>-30.197796482186522</v>
      </c>
      <c r="R23" s="8">
        <f t="shared" si="1"/>
        <v>-30.197796482186522</v>
      </c>
      <c r="S23" s="8">
        <f t="shared" si="1"/>
        <v>-30.197796482186522</v>
      </c>
      <c r="T23" s="8">
        <f t="shared" si="1"/>
        <v>-30.197796482186522</v>
      </c>
      <c r="U23" s="8">
        <f t="shared" si="1"/>
        <v>-30.19767914885319</v>
      </c>
      <c r="V23" s="8">
        <f t="shared" si="1"/>
        <v>-30.197518732186523</v>
      </c>
      <c r="W23" s="8">
        <f t="shared" si="1"/>
        <v>-30.197561815519855</v>
      </c>
      <c r="X23" s="8">
        <f t="shared" si="1"/>
        <v>-30.197355565519857</v>
      </c>
      <c r="Y23" s="8">
        <f t="shared" si="1"/>
        <v>-30.197498565519854</v>
      </c>
      <c r="Z23" s="8">
        <f t="shared" si="1"/>
        <v>-30.197656232186521</v>
      </c>
      <c r="AA23" s="8">
        <f t="shared" si="1"/>
        <v>-30.197614065519854</v>
      </c>
      <c r="AB23" s="8">
        <f t="shared" si="1"/>
        <v>-30.197460065519856</v>
      </c>
      <c r="AC23" s="8">
        <f t="shared" si="1"/>
        <v>-30.197331732186523</v>
      </c>
      <c r="AD23" s="8">
        <f t="shared" si="1"/>
        <v>-30.197344565519856</v>
      </c>
      <c r="AE23" s="8">
        <f t="shared" si="1"/>
        <v>-30.197344565519856</v>
      </c>
      <c r="AG23" t="str">
        <f t="shared" si="0"/>
        <v>EUC</v>
      </c>
    </row>
    <row r="24" spans="1:33" ht="14.4" x14ac:dyDescent="0.3">
      <c r="A24" s="4" t="s">
        <v>85</v>
      </c>
      <c r="B24" s="6">
        <v>-1249.289</v>
      </c>
      <c r="C24" s="6">
        <v>-1249.289</v>
      </c>
      <c r="D24" s="6">
        <v>-1251.0260000000001</v>
      </c>
      <c r="E24" s="6">
        <v>-1249.9110000000001</v>
      </c>
      <c r="F24" s="6">
        <v>-1247.404</v>
      </c>
      <c r="G24" s="6">
        <v>-1244.8579999999999</v>
      </c>
      <c r="H24" s="6">
        <v>-1242.681</v>
      </c>
      <c r="I24" s="6">
        <v>-1256.605</v>
      </c>
      <c r="J24" s="6">
        <v>-1259.7809999999999</v>
      </c>
      <c r="K24" s="6">
        <v>-1261.595</v>
      </c>
      <c r="L24" s="6">
        <v>-1253.248</v>
      </c>
      <c r="M24" s="6">
        <v>-1260.3340000000001</v>
      </c>
      <c r="N24" s="6">
        <v>-1260.9949999999999</v>
      </c>
      <c r="O24" s="6">
        <v>-1268.788</v>
      </c>
      <c r="P24" s="6">
        <v>-1274.4380000000001</v>
      </c>
      <c r="Q24" s="6">
        <v>-1283.8409999999999</v>
      </c>
      <c r="R24" s="6">
        <v>-1275.933</v>
      </c>
      <c r="S24" s="6">
        <v>-1303.095</v>
      </c>
      <c r="T24" s="6">
        <v>-1302.9780000000001</v>
      </c>
      <c r="U24" s="6">
        <v>-1318.376</v>
      </c>
      <c r="V24" s="6">
        <v>-1296.2470000000001</v>
      </c>
      <c r="W24" s="6">
        <v>-1278.152</v>
      </c>
      <c r="X24" s="6">
        <v>-1283.287</v>
      </c>
      <c r="Y24" s="6">
        <v>-1281.4059999999999</v>
      </c>
      <c r="Z24" s="6">
        <v>-1285.2639999999999</v>
      </c>
      <c r="AA24" s="6">
        <v>-1290.241</v>
      </c>
      <c r="AB24" s="6">
        <v>-1293.3209999999999</v>
      </c>
      <c r="AC24" s="6">
        <v>-1297.3430000000001</v>
      </c>
      <c r="AD24" s="6">
        <v>-1303.0150000000001</v>
      </c>
      <c r="AE24" s="6">
        <v>-1309.2550000000001</v>
      </c>
      <c r="AG24" t="str">
        <f t="shared" si="0"/>
        <v>FIN</v>
      </c>
    </row>
    <row r="25" spans="1:33" ht="14.4" x14ac:dyDescent="0.3">
      <c r="A25" s="4" t="s">
        <v>86</v>
      </c>
      <c r="B25" s="4" t="s">
        <v>122</v>
      </c>
      <c r="C25" s="4" t="s">
        <v>122</v>
      </c>
      <c r="D25" s="4" t="s">
        <v>122</v>
      </c>
      <c r="E25" s="4" t="s">
        <v>122</v>
      </c>
      <c r="F25" s="4" t="s">
        <v>122</v>
      </c>
      <c r="G25" s="4" t="s">
        <v>122</v>
      </c>
      <c r="H25" s="4" t="s">
        <v>122</v>
      </c>
      <c r="I25" s="4" t="s">
        <v>122</v>
      </c>
      <c r="J25" s="4" t="s">
        <v>122</v>
      </c>
      <c r="K25" s="4" t="s">
        <v>122</v>
      </c>
      <c r="L25" s="4" t="s">
        <v>122</v>
      </c>
      <c r="M25" s="4" t="s">
        <v>122</v>
      </c>
      <c r="N25" s="4" t="s">
        <v>122</v>
      </c>
      <c r="O25" s="4" t="s">
        <v>122</v>
      </c>
      <c r="P25" s="4" t="s">
        <v>122</v>
      </c>
      <c r="Q25" s="4" t="s">
        <v>122</v>
      </c>
      <c r="R25" s="4" t="s">
        <v>122</v>
      </c>
      <c r="S25" s="4" t="s">
        <v>122</v>
      </c>
      <c r="T25" s="4" t="s">
        <v>122</v>
      </c>
      <c r="U25" s="4" t="s">
        <v>122</v>
      </c>
      <c r="V25" s="4" t="s">
        <v>122</v>
      </c>
      <c r="W25" s="4" t="s">
        <v>122</v>
      </c>
      <c r="X25" s="4" t="s">
        <v>122</v>
      </c>
      <c r="Y25" s="4" t="s">
        <v>122</v>
      </c>
      <c r="Z25" s="4" t="s">
        <v>122</v>
      </c>
      <c r="AA25" s="4" t="s">
        <v>122</v>
      </c>
      <c r="AB25" s="4" t="s">
        <v>122</v>
      </c>
      <c r="AC25" s="4" t="s">
        <v>122</v>
      </c>
      <c r="AD25" s="4" t="s">
        <v>122</v>
      </c>
      <c r="AE25" s="4" t="s">
        <v>122</v>
      </c>
      <c r="AG25" t="str">
        <f t="shared" si="0"/>
        <v>FRA</v>
      </c>
    </row>
    <row r="26" spans="1:33" ht="14.4" x14ac:dyDescent="0.3">
      <c r="A26" s="4" t="s">
        <v>87</v>
      </c>
      <c r="B26" s="4" t="s">
        <v>122</v>
      </c>
      <c r="C26" s="4" t="s">
        <v>122</v>
      </c>
      <c r="D26" s="4" t="s">
        <v>122</v>
      </c>
      <c r="E26" s="4" t="s">
        <v>122</v>
      </c>
      <c r="F26" s="4" t="s">
        <v>122</v>
      </c>
      <c r="G26" s="4" t="s">
        <v>122</v>
      </c>
      <c r="H26" s="4" t="s">
        <v>122</v>
      </c>
      <c r="I26" s="4" t="s">
        <v>122</v>
      </c>
      <c r="J26" s="4" t="s">
        <v>122</v>
      </c>
      <c r="K26" s="4" t="s">
        <v>122</v>
      </c>
      <c r="L26" s="4" t="s">
        <v>122</v>
      </c>
      <c r="M26" s="4" t="s">
        <v>122</v>
      </c>
      <c r="N26" s="4" t="s">
        <v>122</v>
      </c>
      <c r="O26" s="4" t="s">
        <v>122</v>
      </c>
      <c r="P26" s="4" t="s">
        <v>122</v>
      </c>
      <c r="Q26" s="4" t="s">
        <v>122</v>
      </c>
      <c r="R26" s="4" t="s">
        <v>122</v>
      </c>
      <c r="S26" s="4" t="s">
        <v>122</v>
      </c>
      <c r="T26" s="4" t="s">
        <v>122</v>
      </c>
      <c r="U26" s="4" t="s">
        <v>122</v>
      </c>
      <c r="V26" s="4" t="s">
        <v>122</v>
      </c>
      <c r="W26" s="4" t="s">
        <v>122</v>
      </c>
      <c r="X26" s="4" t="s">
        <v>122</v>
      </c>
      <c r="Y26" s="4" t="s">
        <v>122</v>
      </c>
      <c r="Z26" s="4" t="s">
        <v>122</v>
      </c>
      <c r="AA26" s="4" t="s">
        <v>122</v>
      </c>
      <c r="AB26" s="4" t="s">
        <v>122</v>
      </c>
      <c r="AC26" s="4" t="s">
        <v>122</v>
      </c>
      <c r="AD26" s="4" t="s">
        <v>122</v>
      </c>
      <c r="AE26" s="4" t="s">
        <v>122</v>
      </c>
      <c r="AG26" t="str">
        <f t="shared" si="0"/>
        <v>FRK</v>
      </c>
    </row>
    <row r="27" spans="1:33" ht="14.4" x14ac:dyDescent="0.3">
      <c r="A27" s="4" t="s">
        <v>88</v>
      </c>
      <c r="B27" s="6">
        <v>-2525.3613</v>
      </c>
      <c r="C27" s="6">
        <v>-2525.3613</v>
      </c>
      <c r="D27" s="6">
        <v>-2516.5160999999998</v>
      </c>
      <c r="E27" s="6">
        <v>-2507.5736999999999</v>
      </c>
      <c r="F27" s="6">
        <v>-2498.4693000000002</v>
      </c>
      <c r="G27" s="6">
        <v>-2489.1543000000001</v>
      </c>
      <c r="H27" s="6">
        <v>-2479.7096999999999</v>
      </c>
      <c r="I27" s="6">
        <v>-2469.7467000000001</v>
      </c>
      <c r="J27" s="6">
        <v>-2459.5407</v>
      </c>
      <c r="K27" s="6">
        <v>-2449.1484</v>
      </c>
      <c r="L27" s="6">
        <v>-2438.4888000000001</v>
      </c>
      <c r="M27" s="6">
        <v>-2427.6104999999998</v>
      </c>
      <c r="N27" s="6">
        <v>-2375.3897999999999</v>
      </c>
      <c r="O27" s="6">
        <v>-2322.8289</v>
      </c>
      <c r="P27" s="6">
        <v>-2269.944</v>
      </c>
      <c r="Q27" s="6">
        <v>-2216.2815000000001</v>
      </c>
      <c r="R27" s="6">
        <v>-2162.7972</v>
      </c>
      <c r="S27" s="6">
        <v>-2125.9746</v>
      </c>
      <c r="T27" s="6">
        <v>-2089.2249000000002</v>
      </c>
      <c r="U27" s="6">
        <v>-2051.7057</v>
      </c>
      <c r="V27" s="6">
        <v>-2027.7539999999999</v>
      </c>
      <c r="W27" s="6">
        <v>-2004.7013999999999</v>
      </c>
      <c r="X27" s="6">
        <v>-1980.1665</v>
      </c>
      <c r="Y27" s="6">
        <v>-1955.4938999999999</v>
      </c>
      <c r="Z27" s="6">
        <v>-1941.1569</v>
      </c>
      <c r="AA27" s="6">
        <v>-1926.5526</v>
      </c>
      <c r="AB27" s="6">
        <v>-1911.3326999999999</v>
      </c>
      <c r="AC27" s="6">
        <v>-1896.5097000000001</v>
      </c>
      <c r="AD27" s="6">
        <v>-1859.7438</v>
      </c>
      <c r="AE27" s="6">
        <v>-1823.7474</v>
      </c>
      <c r="AG27" t="str">
        <f t="shared" si="0"/>
        <v>DEU</v>
      </c>
    </row>
    <row r="28" spans="1:33" ht="14.4" x14ac:dyDescent="0.3">
      <c r="A28" s="4" t="s">
        <v>89</v>
      </c>
      <c r="B28" s="6">
        <v>-66.644999999999996</v>
      </c>
      <c r="C28" s="6">
        <v>-66.644999999999996</v>
      </c>
      <c r="D28" s="6">
        <v>-66.644999999999996</v>
      </c>
      <c r="E28" s="6">
        <v>-66.644999999999996</v>
      </c>
      <c r="F28" s="6">
        <v>-66.644999999999996</v>
      </c>
      <c r="G28" s="6">
        <v>-66.644999999999996</v>
      </c>
      <c r="H28" s="6">
        <v>-66.644999999999996</v>
      </c>
      <c r="I28" s="6">
        <v>-66.644999999999996</v>
      </c>
      <c r="J28" s="6">
        <v>-66.644999999999996</v>
      </c>
      <c r="K28" s="6">
        <v>-66.644999999999996</v>
      </c>
      <c r="L28" s="6">
        <v>-66.644999999999996</v>
      </c>
      <c r="M28" s="6">
        <v>-66.644999999999996</v>
      </c>
      <c r="N28" s="6">
        <v>-66.644999999999996</v>
      </c>
      <c r="O28" s="6">
        <v>-66.644999999999996</v>
      </c>
      <c r="P28" s="6">
        <v>-66.644999999999996</v>
      </c>
      <c r="Q28" s="6">
        <v>-66.644999999999996</v>
      </c>
      <c r="R28" s="6">
        <v>-66.644999999999996</v>
      </c>
      <c r="S28" s="6">
        <v>-66.644999999999996</v>
      </c>
      <c r="T28" s="6">
        <v>-66.644999999999996</v>
      </c>
      <c r="U28" s="6">
        <v>-66.644999999999996</v>
      </c>
      <c r="V28" s="6">
        <v>-66.644999999999996</v>
      </c>
      <c r="W28" s="6">
        <v>-66.644999999999996</v>
      </c>
      <c r="X28" s="6">
        <v>-66.644999999999996</v>
      </c>
      <c r="Y28" s="6">
        <v>-66.644999999999996</v>
      </c>
      <c r="Z28" s="6">
        <v>-66.644999999999996</v>
      </c>
      <c r="AA28" s="6">
        <v>-66.644999999999996</v>
      </c>
      <c r="AB28" s="6">
        <v>-66.644999999999996</v>
      </c>
      <c r="AC28" s="6">
        <v>-66.644999999999996</v>
      </c>
      <c r="AD28" s="6">
        <v>-66.644999999999996</v>
      </c>
      <c r="AE28" s="6">
        <v>-66.644999999999996</v>
      </c>
      <c r="AG28" t="str">
        <f t="shared" si="0"/>
        <v>GRC</v>
      </c>
    </row>
    <row r="29" spans="1:33" ht="14.4" x14ac:dyDescent="0.3">
      <c r="A29" s="4" t="s">
        <v>90</v>
      </c>
      <c r="B29" s="4" t="s">
        <v>1</v>
      </c>
      <c r="C29" s="4" t="s">
        <v>1</v>
      </c>
      <c r="D29" s="4" t="s">
        <v>1</v>
      </c>
      <c r="E29" s="4" t="s">
        <v>1</v>
      </c>
      <c r="F29" s="4" t="s">
        <v>1</v>
      </c>
      <c r="G29" s="4" t="s">
        <v>1</v>
      </c>
      <c r="H29" s="4" t="s">
        <v>1</v>
      </c>
      <c r="I29" s="4" t="s">
        <v>1</v>
      </c>
      <c r="J29" s="4" t="s">
        <v>1</v>
      </c>
      <c r="K29" s="4" t="s">
        <v>1</v>
      </c>
      <c r="L29" s="4" t="s">
        <v>1</v>
      </c>
      <c r="M29" s="4" t="s">
        <v>1</v>
      </c>
      <c r="N29" s="4" t="s">
        <v>1</v>
      </c>
      <c r="O29" s="4" t="s">
        <v>1</v>
      </c>
      <c r="P29" s="4" t="s">
        <v>1</v>
      </c>
      <c r="Q29" s="4" t="s">
        <v>1</v>
      </c>
      <c r="R29" s="4" t="s">
        <v>1</v>
      </c>
      <c r="S29" s="4" t="s">
        <v>1</v>
      </c>
      <c r="T29" s="4" t="s">
        <v>1</v>
      </c>
      <c r="U29" s="4" t="s">
        <v>1</v>
      </c>
      <c r="V29" s="4" t="s">
        <v>1</v>
      </c>
      <c r="W29" s="4" t="s">
        <v>1</v>
      </c>
      <c r="X29" s="4" t="s">
        <v>1</v>
      </c>
      <c r="Y29" s="4" t="s">
        <v>1</v>
      </c>
      <c r="Z29" s="4" t="s">
        <v>1</v>
      </c>
      <c r="AA29" s="4" t="s">
        <v>1</v>
      </c>
      <c r="AB29" s="4" t="s">
        <v>1</v>
      </c>
      <c r="AC29" s="4" t="s">
        <v>1</v>
      </c>
      <c r="AD29" s="4" t="s">
        <v>1</v>
      </c>
      <c r="AE29" s="4" t="s">
        <v>1</v>
      </c>
      <c r="AG29" t="str">
        <f t="shared" si="0"/>
        <v>HUN</v>
      </c>
    </row>
    <row r="30" spans="1:33" ht="14.4" x14ac:dyDescent="0.3">
      <c r="A30" s="4" t="s">
        <v>91</v>
      </c>
      <c r="B30" s="6">
        <v>-335.15203763073481</v>
      </c>
      <c r="C30" s="6">
        <v>-335.15203763073481</v>
      </c>
      <c r="D30" s="6">
        <v>-342.2700392778512</v>
      </c>
      <c r="E30" s="6">
        <v>-347.76252756120488</v>
      </c>
      <c r="F30" s="6">
        <v>-352.00068843541771</v>
      </c>
      <c r="G30" s="6">
        <v>-355.63757662525774</v>
      </c>
      <c r="H30" s="6">
        <v>-359.87768653326503</v>
      </c>
      <c r="I30" s="6">
        <v>-364.92177533500882</v>
      </c>
      <c r="J30" s="6">
        <v>-368.38136792185509</v>
      </c>
      <c r="K30" s="6">
        <v>-372.198398121271</v>
      </c>
      <c r="L30" s="6">
        <v>-373.67302736386512</v>
      </c>
      <c r="M30" s="6">
        <v>-376.0049335286123</v>
      </c>
      <c r="N30" s="6">
        <v>-375.74454773595346</v>
      </c>
      <c r="O30" s="6">
        <v>-375.10010125448906</v>
      </c>
      <c r="P30" s="6">
        <v>-374.28464160604977</v>
      </c>
      <c r="Q30" s="6">
        <v>-374.83041370687675</v>
      </c>
      <c r="R30" s="6">
        <v>-372.65692798850938</v>
      </c>
      <c r="S30" s="6">
        <v>-369.26775107556284</v>
      </c>
      <c r="T30" s="6">
        <v>-365.06848398027716</v>
      </c>
      <c r="U30" s="6">
        <v>-359.70270679197051</v>
      </c>
      <c r="V30" s="6">
        <v>-353.05161897196177</v>
      </c>
      <c r="W30" s="6">
        <v>-346.04996663489101</v>
      </c>
      <c r="X30" s="6">
        <v>-339.04534733713717</v>
      </c>
      <c r="Y30" s="6">
        <v>-332.03777012180319</v>
      </c>
      <c r="Z30" s="6">
        <v>-325.02724399071082</v>
      </c>
      <c r="AA30" s="6">
        <v>-318.01377790465131</v>
      </c>
      <c r="AB30" s="6">
        <v>-310.99738078363447</v>
      </c>
      <c r="AC30" s="6">
        <v>-303.97806150713586</v>
      </c>
      <c r="AD30" s="6">
        <v>-296.95582891434191</v>
      </c>
      <c r="AE30" s="6">
        <v>-289.93069180439323</v>
      </c>
      <c r="AG30" t="str">
        <f t="shared" si="0"/>
        <v>ISL</v>
      </c>
    </row>
    <row r="31" spans="1:33" ht="14.4" x14ac:dyDescent="0.3">
      <c r="A31" s="4" t="s">
        <v>92</v>
      </c>
      <c r="B31" s="4" t="s">
        <v>1</v>
      </c>
      <c r="C31" s="4" t="s">
        <v>1</v>
      </c>
      <c r="D31" s="4" t="s">
        <v>1</v>
      </c>
      <c r="E31" s="4" t="s">
        <v>1</v>
      </c>
      <c r="F31" s="4" t="s">
        <v>1</v>
      </c>
      <c r="G31" s="4" t="s">
        <v>1</v>
      </c>
      <c r="H31" s="4" t="s">
        <v>1</v>
      </c>
      <c r="I31" s="4" t="s">
        <v>1</v>
      </c>
      <c r="J31" s="4" t="s">
        <v>1</v>
      </c>
      <c r="K31" s="4" t="s">
        <v>1</v>
      </c>
      <c r="L31" s="4" t="s">
        <v>1</v>
      </c>
      <c r="M31" s="4" t="s">
        <v>1</v>
      </c>
      <c r="N31" s="4" t="s">
        <v>1</v>
      </c>
      <c r="O31" s="4" t="s">
        <v>1</v>
      </c>
      <c r="P31" s="4" t="s">
        <v>1</v>
      </c>
      <c r="Q31" s="4" t="s">
        <v>1</v>
      </c>
      <c r="R31" s="4" t="s">
        <v>1</v>
      </c>
      <c r="S31" s="4" t="s">
        <v>1</v>
      </c>
      <c r="T31" s="4" t="s">
        <v>1</v>
      </c>
      <c r="U31" s="4" t="s">
        <v>1</v>
      </c>
      <c r="V31" s="4" t="s">
        <v>1</v>
      </c>
      <c r="W31" s="4" t="s">
        <v>1</v>
      </c>
      <c r="X31" s="4" t="s">
        <v>1</v>
      </c>
      <c r="Y31" s="4" t="s">
        <v>1</v>
      </c>
      <c r="Z31" s="4" t="s">
        <v>1</v>
      </c>
      <c r="AA31" s="4" t="s">
        <v>1</v>
      </c>
      <c r="AB31" s="4" t="s">
        <v>1</v>
      </c>
      <c r="AC31" s="4" t="s">
        <v>1</v>
      </c>
      <c r="AD31" s="4" t="s">
        <v>1</v>
      </c>
      <c r="AE31" s="4" t="s">
        <v>1</v>
      </c>
      <c r="AG31" t="str">
        <f t="shared" si="0"/>
        <v>IRL</v>
      </c>
    </row>
    <row r="32" spans="1:33" ht="14.4" x14ac:dyDescent="0.3">
      <c r="A32" s="4" t="s">
        <v>93</v>
      </c>
      <c r="B32" s="6">
        <v>-211.74156099999999</v>
      </c>
      <c r="C32" s="6">
        <v>-211.74156099999999</v>
      </c>
      <c r="D32" s="6">
        <v>-211.74156099999999</v>
      </c>
      <c r="E32" s="6">
        <v>-211.74156099999999</v>
      </c>
      <c r="F32" s="6">
        <v>-211.74156099999999</v>
      </c>
      <c r="G32" s="6">
        <v>-211.74156099999999</v>
      </c>
      <c r="H32" s="6">
        <v>-211.74156099999999</v>
      </c>
      <c r="I32" s="6">
        <v>-211.74156099999999</v>
      </c>
      <c r="J32" s="6">
        <v>-211.74156099999999</v>
      </c>
      <c r="K32" s="6">
        <v>-211.74156099999999</v>
      </c>
      <c r="L32" s="6">
        <v>-211.74156099999999</v>
      </c>
      <c r="M32" s="6">
        <v>-211.74156099999999</v>
      </c>
      <c r="N32" s="6">
        <v>-212.21471300000002</v>
      </c>
      <c r="O32" s="6">
        <v>-212.68786599999999</v>
      </c>
      <c r="P32" s="6">
        <v>-212.68786599999999</v>
      </c>
      <c r="Q32" s="6">
        <v>-212.68786599999999</v>
      </c>
      <c r="R32" s="6">
        <v>-212.21417799999998</v>
      </c>
      <c r="S32" s="6">
        <v>-212.21417799999998</v>
      </c>
      <c r="T32" s="6">
        <v>-211.74041299999999</v>
      </c>
      <c r="U32" s="6">
        <v>-211.74041299999999</v>
      </c>
      <c r="V32" s="6">
        <v>-211.74041299999999</v>
      </c>
      <c r="W32" s="6">
        <v>-211.74041299999999</v>
      </c>
      <c r="X32" s="6">
        <v>-211.74041299999999</v>
      </c>
      <c r="Y32" s="6">
        <v>-211.74041299999999</v>
      </c>
      <c r="Z32" s="6">
        <v>-211.74041299999999</v>
      </c>
      <c r="AA32" s="6">
        <v>-211.74041299999999</v>
      </c>
      <c r="AB32" s="6">
        <v>-211.74041299999999</v>
      </c>
      <c r="AC32" s="6">
        <v>-211.74041299999999</v>
      </c>
      <c r="AD32" s="6">
        <v>-211.74041299999999</v>
      </c>
      <c r="AE32" s="6">
        <v>-211.74041299999999</v>
      </c>
      <c r="AG32" t="str">
        <f t="shared" si="0"/>
        <v>ITA</v>
      </c>
    </row>
    <row r="33" spans="1:33" ht="14.4" x14ac:dyDescent="0.3">
      <c r="A33" s="4" t="s">
        <v>94</v>
      </c>
      <c r="B33" s="6">
        <v>-433.09081289467684</v>
      </c>
      <c r="C33" s="6">
        <v>-433.09081289467684</v>
      </c>
      <c r="D33" s="6">
        <v>-434.40172107321075</v>
      </c>
      <c r="E33" s="6">
        <v>-435.37620262289244</v>
      </c>
      <c r="F33" s="6">
        <v>-436.35235689694593</v>
      </c>
      <c r="G33" s="6">
        <v>-436.25065866607548</v>
      </c>
      <c r="H33" s="6">
        <v>-437.22867737193837</v>
      </c>
      <c r="I33" s="6">
        <v>-439.0315058537409</v>
      </c>
      <c r="J33" s="6">
        <v>-439.62361802538743</v>
      </c>
      <c r="K33" s="6">
        <v>-439.64120571810946</v>
      </c>
      <c r="L33" s="6">
        <v>-439.26547789131109</v>
      </c>
      <c r="M33" s="6">
        <v>-438.8832614783052</v>
      </c>
      <c r="N33" s="6">
        <v>-438.15820869917627</v>
      </c>
      <c r="O33" s="6">
        <v>-437.92381925258036</v>
      </c>
      <c r="P33" s="6">
        <v>-437.99327126509667</v>
      </c>
      <c r="Q33" s="6">
        <v>-438.10443383123896</v>
      </c>
      <c r="R33" s="6">
        <v>-437.9744783322468</v>
      </c>
      <c r="S33" s="6">
        <v>-437.78654823046963</v>
      </c>
      <c r="T33" s="6">
        <v>-437.61510497038637</v>
      </c>
      <c r="U33" s="6">
        <v>-437.44346694740693</v>
      </c>
      <c r="V33" s="6">
        <v>-437.40131823461672</v>
      </c>
      <c r="W33" s="6">
        <v>-437.2102004707146</v>
      </c>
      <c r="X33" s="6">
        <v>-436.98325135024822</v>
      </c>
      <c r="Y33" s="6">
        <v>-436.85869593943096</v>
      </c>
      <c r="Z33" s="6">
        <v>-436.81805767574929</v>
      </c>
      <c r="AA33" s="6">
        <v>-436.95163198534846</v>
      </c>
      <c r="AB33" s="6">
        <v>-436.88170642055553</v>
      </c>
      <c r="AC33" s="6">
        <v>-436.64395265434035</v>
      </c>
      <c r="AD33" s="6">
        <v>-436.4177158357773</v>
      </c>
      <c r="AE33" s="6">
        <v>-436.15866616925365</v>
      </c>
      <c r="AG33" t="str">
        <f t="shared" si="0"/>
        <v>JPN</v>
      </c>
    </row>
    <row r="34" spans="1:33" ht="14.4" x14ac:dyDescent="0.3">
      <c r="A34" s="4" t="s">
        <v>95</v>
      </c>
      <c r="B34" s="4" t="s">
        <v>1</v>
      </c>
      <c r="C34" s="4" t="s">
        <v>1</v>
      </c>
      <c r="D34" s="4" t="s">
        <v>1</v>
      </c>
      <c r="E34" s="4" t="s">
        <v>1</v>
      </c>
      <c r="F34" s="4" t="s">
        <v>1</v>
      </c>
      <c r="G34" s="4" t="s">
        <v>1</v>
      </c>
      <c r="H34" s="4" t="s">
        <v>1</v>
      </c>
      <c r="I34" s="4" t="s">
        <v>1</v>
      </c>
      <c r="J34" s="4" t="s">
        <v>1</v>
      </c>
      <c r="K34" s="4" t="s">
        <v>1</v>
      </c>
      <c r="L34" s="4" t="s">
        <v>1</v>
      </c>
      <c r="M34" s="4" t="s">
        <v>1</v>
      </c>
      <c r="N34" s="4" t="s">
        <v>1</v>
      </c>
      <c r="O34" s="4" t="s">
        <v>1</v>
      </c>
      <c r="P34" s="4" t="s">
        <v>1</v>
      </c>
      <c r="Q34" s="4" t="s">
        <v>1</v>
      </c>
      <c r="R34" s="4" t="s">
        <v>1</v>
      </c>
      <c r="S34" s="4" t="s">
        <v>1</v>
      </c>
      <c r="T34" s="4" t="s">
        <v>1</v>
      </c>
      <c r="U34" s="4" t="s">
        <v>1</v>
      </c>
      <c r="V34" s="4" t="s">
        <v>1</v>
      </c>
      <c r="W34" s="4" t="s">
        <v>1</v>
      </c>
      <c r="X34" s="4" t="s">
        <v>1</v>
      </c>
      <c r="Y34" s="4" t="s">
        <v>1</v>
      </c>
      <c r="Z34" s="4" t="s">
        <v>1</v>
      </c>
      <c r="AA34" s="4" t="s">
        <v>1</v>
      </c>
      <c r="AB34" s="4" t="s">
        <v>1</v>
      </c>
      <c r="AC34" s="4" t="s">
        <v>1</v>
      </c>
      <c r="AD34" s="4" t="s">
        <v>1</v>
      </c>
      <c r="AE34" s="4" t="s">
        <v>1</v>
      </c>
      <c r="AG34" t="str">
        <f t="shared" si="0"/>
        <v>KAZ</v>
      </c>
    </row>
    <row r="35" spans="1:33" ht="14.4" x14ac:dyDescent="0.3">
      <c r="A35" s="4" t="s">
        <v>96</v>
      </c>
      <c r="B35" s="6">
        <v>-1064.4102439999999</v>
      </c>
      <c r="C35" s="6">
        <v>-1064.4102439999999</v>
      </c>
      <c r="D35" s="6">
        <v>-1048.260117</v>
      </c>
      <c r="E35" s="6">
        <v>-1032.218705</v>
      </c>
      <c r="F35" s="6">
        <v>-1016.286008</v>
      </c>
      <c r="G35" s="6">
        <v>-1000.462027</v>
      </c>
      <c r="H35" s="6">
        <v>-984.74676099999999</v>
      </c>
      <c r="I35" s="6">
        <v>-965.54745000000003</v>
      </c>
      <c r="J35" s="6">
        <v>-946.53520000000003</v>
      </c>
      <c r="K35" s="6">
        <v>-927.71001000000001</v>
      </c>
      <c r="L35" s="6">
        <v>-909.07187999999996</v>
      </c>
      <c r="M35" s="6">
        <v>-890.62081000000001</v>
      </c>
      <c r="N35" s="6">
        <v>-854.095372</v>
      </c>
      <c r="O35" s="6">
        <v>-818.17817000000002</v>
      </c>
      <c r="P35" s="6">
        <v>-782.86920399999997</v>
      </c>
      <c r="Q35" s="6">
        <v>-748.16847399999995</v>
      </c>
      <c r="R35" s="6">
        <v>-714.07597999999996</v>
      </c>
      <c r="S35" s="6">
        <v>-680.591723</v>
      </c>
      <c r="T35" s="6">
        <v>-647.71570099999997</v>
      </c>
      <c r="U35" s="6">
        <v>-615.44791599999996</v>
      </c>
      <c r="V35" s="6">
        <v>-600.96727699999997</v>
      </c>
      <c r="W35" s="6">
        <v>-589.72785099999999</v>
      </c>
      <c r="X35" s="6">
        <v>-576.09883500000001</v>
      </c>
      <c r="Y35" s="6">
        <v>-562.63884599999994</v>
      </c>
      <c r="Z35" s="6">
        <v>-549.34766100000002</v>
      </c>
      <c r="AA35" s="6">
        <v>-541.39283</v>
      </c>
      <c r="AB35" s="6">
        <v>-533.46660199999997</v>
      </c>
      <c r="AC35" s="6">
        <v>-527.12799700000005</v>
      </c>
      <c r="AD35" s="6">
        <v>-528.03638000000001</v>
      </c>
      <c r="AE35" s="6">
        <v>-528.93590400000005</v>
      </c>
      <c r="AG35" t="str">
        <f t="shared" si="0"/>
        <v>LVA</v>
      </c>
    </row>
    <row r="36" spans="1:33" s="12" customFormat="1" ht="24" customHeight="1" x14ac:dyDescent="0.3">
      <c r="A36" s="10" t="s">
        <v>98</v>
      </c>
      <c r="B36" s="11">
        <v>-1.1408768</v>
      </c>
      <c r="C36" s="11">
        <v>-1.1408768</v>
      </c>
      <c r="D36" s="11">
        <v>-1.1384968</v>
      </c>
      <c r="E36" s="11">
        <v>-1.1361167999999999</v>
      </c>
      <c r="F36" s="11">
        <v>-1.1337368000000001</v>
      </c>
      <c r="G36" s="11">
        <v>-1.1313568000000001</v>
      </c>
      <c r="H36" s="11">
        <v>-1.1289768</v>
      </c>
      <c r="I36" s="11">
        <v>-1.1265968</v>
      </c>
      <c r="J36" s="11">
        <v>-1.12501013333333</v>
      </c>
      <c r="K36" s="11">
        <v>-1.12342346666667</v>
      </c>
      <c r="L36" s="11">
        <v>-1.1218368000000001</v>
      </c>
      <c r="M36" s="11">
        <v>-1.1202501333333299</v>
      </c>
      <c r="N36" s="11">
        <v>-1.1186634666666699</v>
      </c>
      <c r="O36" s="11">
        <v>-1.1170768</v>
      </c>
      <c r="P36" s="11">
        <v>-1.1139034666666701</v>
      </c>
      <c r="Q36" s="11">
        <v>-1.1107301333333299</v>
      </c>
      <c r="R36" s="11">
        <v>-1.1075568</v>
      </c>
      <c r="S36" s="11">
        <v>-1.1043834666666701</v>
      </c>
      <c r="T36" s="11">
        <v>-1.10121013333333</v>
      </c>
      <c r="U36" s="11">
        <v>-1.0980368</v>
      </c>
      <c r="V36" s="11">
        <v>-1.0980368</v>
      </c>
      <c r="W36" s="11">
        <v>-1.0980368</v>
      </c>
      <c r="X36" s="11">
        <v>-1.0980368</v>
      </c>
      <c r="Y36" s="11">
        <v>-1.0980368</v>
      </c>
      <c r="Z36" s="11">
        <v>-1.0980368</v>
      </c>
      <c r="AA36" s="11">
        <v>-1.0980368</v>
      </c>
      <c r="AB36" s="11">
        <v>-1.0942288</v>
      </c>
      <c r="AC36" s="11">
        <v>-1.0904208</v>
      </c>
      <c r="AD36" s="11">
        <v>-1.0866127999999999</v>
      </c>
      <c r="AE36" s="11">
        <v>-1.0828047999999999</v>
      </c>
      <c r="AG36" t="str">
        <f t="shared" si="0"/>
        <v>LIE</v>
      </c>
    </row>
    <row r="37" spans="1:33" s="12" customFormat="1" ht="24" customHeight="1" x14ac:dyDescent="0.3">
      <c r="A37" s="10" t="s">
        <v>99</v>
      </c>
      <c r="B37" s="10" t="s">
        <v>122</v>
      </c>
      <c r="C37" s="10" t="s">
        <v>122</v>
      </c>
      <c r="D37" s="10" t="s">
        <v>122</v>
      </c>
      <c r="E37" s="10" t="s">
        <v>122</v>
      </c>
      <c r="F37" s="10" t="s">
        <v>122</v>
      </c>
      <c r="G37" s="10" t="s">
        <v>122</v>
      </c>
      <c r="H37" s="10" t="s">
        <v>122</v>
      </c>
      <c r="I37" s="10" t="s">
        <v>122</v>
      </c>
      <c r="J37" s="10" t="s">
        <v>122</v>
      </c>
      <c r="K37" s="10" t="s">
        <v>122</v>
      </c>
      <c r="L37" s="10" t="s">
        <v>122</v>
      </c>
      <c r="M37" s="10" t="s">
        <v>122</v>
      </c>
      <c r="N37" s="10" t="s">
        <v>122</v>
      </c>
      <c r="O37" s="10" t="s">
        <v>122</v>
      </c>
      <c r="P37" s="10" t="s">
        <v>122</v>
      </c>
      <c r="Q37" s="10" t="s">
        <v>122</v>
      </c>
      <c r="R37" s="10" t="s">
        <v>122</v>
      </c>
      <c r="S37" s="10" t="s">
        <v>122</v>
      </c>
      <c r="T37" s="10" t="s">
        <v>122</v>
      </c>
      <c r="U37" s="10" t="s">
        <v>122</v>
      </c>
      <c r="V37" s="10" t="s">
        <v>122</v>
      </c>
      <c r="W37" s="10" t="s">
        <v>122</v>
      </c>
      <c r="X37" s="10" t="s">
        <v>122</v>
      </c>
      <c r="Y37" s="10" t="s">
        <v>122</v>
      </c>
      <c r="Z37" s="10" t="s">
        <v>122</v>
      </c>
      <c r="AA37" s="10" t="s">
        <v>122</v>
      </c>
      <c r="AB37" s="10" t="s">
        <v>122</v>
      </c>
      <c r="AC37" s="10" t="s">
        <v>122</v>
      </c>
      <c r="AD37" s="10" t="s">
        <v>122</v>
      </c>
      <c r="AE37" s="10" t="s">
        <v>122</v>
      </c>
      <c r="AG37" t="str">
        <f t="shared" si="0"/>
        <v>LTU</v>
      </c>
    </row>
    <row r="38" spans="1:33" ht="14.4" x14ac:dyDescent="0.3">
      <c r="A38" s="4" t="s">
        <v>101</v>
      </c>
      <c r="B38" s="4" t="s">
        <v>1</v>
      </c>
      <c r="C38" s="4" t="s">
        <v>1</v>
      </c>
      <c r="D38" s="4" t="s">
        <v>1</v>
      </c>
      <c r="E38" s="4" t="s">
        <v>1</v>
      </c>
      <c r="F38" s="4" t="s">
        <v>1</v>
      </c>
      <c r="G38" s="4" t="s">
        <v>1</v>
      </c>
      <c r="H38" s="4" t="s">
        <v>1</v>
      </c>
      <c r="I38" s="4" t="s">
        <v>1</v>
      </c>
      <c r="J38" s="4" t="s">
        <v>1</v>
      </c>
      <c r="K38" s="4" t="s">
        <v>1</v>
      </c>
      <c r="L38" s="4" t="s">
        <v>1</v>
      </c>
      <c r="M38" s="4" t="s">
        <v>1</v>
      </c>
      <c r="N38" s="4" t="s">
        <v>1</v>
      </c>
      <c r="O38" s="4" t="s">
        <v>1</v>
      </c>
      <c r="P38" s="4" t="s">
        <v>1</v>
      </c>
      <c r="Q38" s="4" t="s">
        <v>1</v>
      </c>
      <c r="R38" s="4" t="s">
        <v>1</v>
      </c>
      <c r="S38" s="4" t="s">
        <v>1</v>
      </c>
      <c r="T38" s="4" t="s">
        <v>1</v>
      </c>
      <c r="U38" s="4" t="s">
        <v>1</v>
      </c>
      <c r="V38" s="4" t="s">
        <v>1</v>
      </c>
      <c r="W38" s="4" t="s">
        <v>1</v>
      </c>
      <c r="X38" s="4" t="s">
        <v>1</v>
      </c>
      <c r="Y38" s="4" t="s">
        <v>1</v>
      </c>
      <c r="Z38" s="4" t="s">
        <v>1</v>
      </c>
      <c r="AA38" s="4" t="s">
        <v>1</v>
      </c>
      <c r="AB38" s="4" t="s">
        <v>1</v>
      </c>
      <c r="AC38" s="4" t="s">
        <v>1</v>
      </c>
      <c r="AD38" s="4" t="s">
        <v>1</v>
      </c>
      <c r="AE38" s="4" t="s">
        <v>1</v>
      </c>
      <c r="AG38" t="str">
        <f t="shared" si="0"/>
        <v>LUX</v>
      </c>
    </row>
    <row r="39" spans="1:33" ht="14.4" x14ac:dyDescent="0.3">
      <c r="A39" s="4" t="s">
        <v>102</v>
      </c>
      <c r="B39" s="4" t="s">
        <v>1</v>
      </c>
      <c r="C39" s="4" t="s">
        <v>1</v>
      </c>
      <c r="D39" s="4" t="s">
        <v>1</v>
      </c>
      <c r="E39" s="4" t="s">
        <v>1</v>
      </c>
      <c r="F39" s="4" t="s">
        <v>1</v>
      </c>
      <c r="G39" s="4" t="s">
        <v>1</v>
      </c>
      <c r="H39" s="4" t="s">
        <v>1</v>
      </c>
      <c r="I39" s="4" t="s">
        <v>1</v>
      </c>
      <c r="J39" s="4" t="s">
        <v>1</v>
      </c>
      <c r="K39" s="4" t="s">
        <v>1</v>
      </c>
      <c r="L39" s="4" t="s">
        <v>1</v>
      </c>
      <c r="M39" s="4" t="s">
        <v>1</v>
      </c>
      <c r="N39" s="4" t="s">
        <v>1</v>
      </c>
      <c r="O39" s="4" t="s">
        <v>1</v>
      </c>
      <c r="P39" s="4" t="s">
        <v>1</v>
      </c>
      <c r="Q39" s="4" t="s">
        <v>1</v>
      </c>
      <c r="R39" s="4" t="s">
        <v>1</v>
      </c>
      <c r="S39" s="4" t="s">
        <v>1</v>
      </c>
      <c r="T39" s="4" t="s">
        <v>1</v>
      </c>
      <c r="U39" s="4" t="s">
        <v>1</v>
      </c>
      <c r="V39" s="4" t="s">
        <v>1</v>
      </c>
      <c r="W39" s="4" t="s">
        <v>1</v>
      </c>
      <c r="X39" s="4" t="s">
        <v>1</v>
      </c>
      <c r="Y39" s="4" t="s">
        <v>1</v>
      </c>
      <c r="Z39" s="4" t="s">
        <v>1</v>
      </c>
      <c r="AA39" s="4" t="s">
        <v>1</v>
      </c>
      <c r="AB39" s="4" t="s">
        <v>1</v>
      </c>
      <c r="AC39" s="4" t="s">
        <v>1</v>
      </c>
      <c r="AD39" s="4" t="s">
        <v>1</v>
      </c>
      <c r="AE39" s="4" t="s">
        <v>1</v>
      </c>
      <c r="AG39" t="str">
        <f t="shared" si="0"/>
        <v>MLT</v>
      </c>
    </row>
    <row r="40" spans="1:33" ht="14.4" x14ac:dyDescent="0.3">
      <c r="A40" s="4" t="s">
        <v>103</v>
      </c>
      <c r="B40" s="4" t="s">
        <v>1</v>
      </c>
      <c r="C40" s="4" t="s">
        <v>1</v>
      </c>
      <c r="D40" s="4" t="s">
        <v>1</v>
      </c>
      <c r="E40" s="4" t="s">
        <v>1</v>
      </c>
      <c r="F40" s="4" t="s">
        <v>1</v>
      </c>
      <c r="G40" s="4" t="s">
        <v>1</v>
      </c>
      <c r="H40" s="4" t="s">
        <v>1</v>
      </c>
      <c r="I40" s="4" t="s">
        <v>1</v>
      </c>
      <c r="J40" s="4" t="s">
        <v>1</v>
      </c>
      <c r="K40" s="4" t="s">
        <v>1</v>
      </c>
      <c r="L40" s="4" t="s">
        <v>1</v>
      </c>
      <c r="M40" s="4" t="s">
        <v>1</v>
      </c>
      <c r="N40" s="4" t="s">
        <v>1</v>
      </c>
      <c r="O40" s="4" t="s">
        <v>1</v>
      </c>
      <c r="P40" s="4" t="s">
        <v>1</v>
      </c>
      <c r="Q40" s="4" t="s">
        <v>1</v>
      </c>
      <c r="R40" s="4" t="s">
        <v>1</v>
      </c>
      <c r="S40" s="4" t="s">
        <v>1</v>
      </c>
      <c r="T40" s="4" t="s">
        <v>1</v>
      </c>
      <c r="U40" s="4" t="s">
        <v>1</v>
      </c>
      <c r="V40" s="4" t="s">
        <v>1</v>
      </c>
      <c r="W40" s="4" t="s">
        <v>1</v>
      </c>
      <c r="X40" s="4" t="s">
        <v>1</v>
      </c>
      <c r="Y40" s="4" t="s">
        <v>1</v>
      </c>
      <c r="Z40" s="4" t="s">
        <v>1</v>
      </c>
      <c r="AA40" s="4" t="s">
        <v>1</v>
      </c>
      <c r="AB40" s="4" t="s">
        <v>1</v>
      </c>
      <c r="AC40" s="4" t="s">
        <v>1</v>
      </c>
      <c r="AD40" s="4" t="s">
        <v>1</v>
      </c>
      <c r="AE40" s="4" t="s">
        <v>1</v>
      </c>
      <c r="AG40" t="str">
        <f t="shared" si="0"/>
        <v>MCO</v>
      </c>
    </row>
    <row r="41" spans="1:33" ht="14.4" x14ac:dyDescent="0.3">
      <c r="A41" s="4" t="s">
        <v>104</v>
      </c>
      <c r="B41" s="6">
        <v>-446.28131000000002</v>
      </c>
      <c r="C41" s="6">
        <v>-446.28131000000002</v>
      </c>
      <c r="D41" s="6">
        <v>-431.65177999999997</v>
      </c>
      <c r="E41" s="6">
        <v>-417.20058599999999</v>
      </c>
      <c r="F41" s="6">
        <v>-402.92761100000001</v>
      </c>
      <c r="G41" s="6">
        <v>-388.83273800000001</v>
      </c>
      <c r="H41" s="6">
        <v>-374.91612800000001</v>
      </c>
      <c r="I41" s="6">
        <v>-361.17801400000002</v>
      </c>
      <c r="J41" s="6">
        <v>-347.617952</v>
      </c>
      <c r="K41" s="6">
        <v>-334.23619200000002</v>
      </c>
      <c r="L41" s="6">
        <v>-321.03279199999997</v>
      </c>
      <c r="M41" s="6">
        <v>-308.00759099999999</v>
      </c>
      <c r="N41" s="6">
        <v>-295.16049299999997</v>
      </c>
      <c r="O41" s="6">
        <v>-282.49183599999998</v>
      </c>
      <c r="P41" s="6">
        <v>-270.00138399999997</v>
      </c>
      <c r="Q41" s="6">
        <v>-260.135201</v>
      </c>
      <c r="R41" s="6">
        <v>-248.55759</v>
      </c>
      <c r="S41" s="6">
        <v>-237.279044</v>
      </c>
      <c r="T41" s="6">
        <v>-226.296065</v>
      </c>
      <c r="U41" s="6">
        <v>-215.605234</v>
      </c>
      <c r="V41" s="6">
        <v>-205.68186299999999</v>
      </c>
      <c r="W41" s="6">
        <v>-198.804057</v>
      </c>
      <c r="X41" s="6">
        <v>-191.59321499999999</v>
      </c>
      <c r="Y41" s="6">
        <v>-184.07505900000001</v>
      </c>
      <c r="Z41" s="6">
        <v>-175.71640199999999</v>
      </c>
      <c r="AA41" s="6">
        <v>-167.192958</v>
      </c>
      <c r="AB41" s="6">
        <v>-159.95835</v>
      </c>
      <c r="AC41" s="6">
        <v>-152.525417</v>
      </c>
      <c r="AD41" s="6">
        <v>-139.93785399999999</v>
      </c>
      <c r="AE41" s="6">
        <v>-127.513752</v>
      </c>
      <c r="AG41" t="str">
        <f t="shared" si="0"/>
        <v>NLD</v>
      </c>
    </row>
    <row r="42" spans="1:33" ht="14.4" x14ac:dyDescent="0.3">
      <c r="A42" s="4" t="s">
        <v>105</v>
      </c>
      <c r="B42" s="6">
        <v>-95.577903404712899</v>
      </c>
      <c r="C42" s="6">
        <v>-95.577903404712899</v>
      </c>
      <c r="D42" s="6">
        <v>-95.512515135999394</v>
      </c>
      <c r="E42" s="6">
        <v>-95.447126867285903</v>
      </c>
      <c r="F42" s="6">
        <v>-95.381738598572397</v>
      </c>
      <c r="G42" s="6">
        <v>-95.316350329858906</v>
      </c>
      <c r="H42" s="6">
        <v>-95.250962061145401</v>
      </c>
      <c r="I42" s="6">
        <v>-95.18557379243191</v>
      </c>
      <c r="J42" s="6">
        <v>-95.120179009030338</v>
      </c>
      <c r="K42" s="6">
        <v>-95.05478422562868</v>
      </c>
      <c r="L42" s="6">
        <v>-94.989389442227122</v>
      </c>
      <c r="M42" s="6">
        <v>-94.923994658825464</v>
      </c>
      <c r="N42" s="6">
        <v>-94.858599875423906</v>
      </c>
      <c r="O42" s="6">
        <v>-94.7932116067104</v>
      </c>
      <c r="P42" s="6">
        <v>-94.727823337996909</v>
      </c>
      <c r="Q42" s="6">
        <v>-94.662435069283404</v>
      </c>
      <c r="R42" s="6">
        <v>-94.597046800569899</v>
      </c>
      <c r="S42" s="6">
        <v>-94.531658531856394</v>
      </c>
      <c r="T42" s="6">
        <v>-94.466270263142903</v>
      </c>
      <c r="U42" s="6">
        <v>-94.462646214415614</v>
      </c>
      <c r="V42" s="6">
        <v>-94.459022165688296</v>
      </c>
      <c r="W42" s="6">
        <v>-94.455398116961007</v>
      </c>
      <c r="X42" s="6">
        <v>-94.451774068233703</v>
      </c>
      <c r="Y42" s="6">
        <v>-94.4481500195064</v>
      </c>
      <c r="Z42" s="6">
        <v>-94.445452673609793</v>
      </c>
      <c r="AA42" s="6">
        <v>-94.442755327713201</v>
      </c>
      <c r="AB42" s="6">
        <v>-94.440057981816594</v>
      </c>
      <c r="AC42" s="6">
        <v>-94.437360635920001</v>
      </c>
      <c r="AD42" s="6">
        <v>-94.434663290023394</v>
      </c>
      <c r="AE42" s="6">
        <v>-94.941737171629995</v>
      </c>
      <c r="AG42" t="str">
        <f t="shared" si="0"/>
        <v>NZL</v>
      </c>
    </row>
    <row r="43" spans="1:33" ht="14.4" x14ac:dyDescent="0.3">
      <c r="A43" s="4" t="s">
        <v>106</v>
      </c>
      <c r="B43" s="6">
        <v>-465.15897000000001</v>
      </c>
      <c r="C43" s="6">
        <v>-465.15897000000001</v>
      </c>
      <c r="D43" s="6">
        <v>-463.97233999999997</v>
      </c>
      <c r="E43" s="6">
        <v>-462.78570999999999</v>
      </c>
      <c r="F43" s="6">
        <v>-461.59908000000001</v>
      </c>
      <c r="G43" s="6">
        <v>-460.41244999999998</v>
      </c>
      <c r="H43" s="6">
        <v>-459.22582</v>
      </c>
      <c r="I43" s="6">
        <v>-459.22582</v>
      </c>
      <c r="J43" s="6">
        <v>-459.22582</v>
      </c>
      <c r="K43" s="6">
        <v>-459.22582</v>
      </c>
      <c r="L43" s="6">
        <v>-459.22582</v>
      </c>
      <c r="M43" s="6">
        <v>-459.22582</v>
      </c>
      <c r="N43" s="6">
        <v>-459.22582</v>
      </c>
      <c r="O43" s="6">
        <v>-457.80187000000001</v>
      </c>
      <c r="P43" s="6">
        <v>-456.37790999999999</v>
      </c>
      <c r="Q43" s="6">
        <v>-454.52677</v>
      </c>
      <c r="R43" s="6">
        <v>-452.67563000000001</v>
      </c>
      <c r="S43" s="6">
        <v>-447.97656999999998</v>
      </c>
      <c r="T43" s="6">
        <v>-444.70146999999997</v>
      </c>
      <c r="U43" s="6">
        <v>-441.42637000000002</v>
      </c>
      <c r="V43" s="6">
        <v>-438.57846000000001</v>
      </c>
      <c r="W43" s="6">
        <v>-438.05295000000001</v>
      </c>
      <c r="X43" s="6">
        <v>-440.37536</v>
      </c>
      <c r="Y43" s="6">
        <v>-441.27381000000003</v>
      </c>
      <c r="Z43" s="6">
        <v>-442.17225000000002</v>
      </c>
      <c r="AA43" s="6">
        <v>-443.07069999999999</v>
      </c>
      <c r="AB43" s="6">
        <v>-443.96915000000001</v>
      </c>
      <c r="AC43" s="6">
        <v>-443.56231000000002</v>
      </c>
      <c r="AD43" s="6">
        <v>-444.84386999999998</v>
      </c>
      <c r="AE43" s="6">
        <v>-446.12542999999999</v>
      </c>
      <c r="AG43" t="str">
        <f t="shared" si="0"/>
        <v>NOR</v>
      </c>
    </row>
    <row r="44" spans="1:33" ht="14.4" x14ac:dyDescent="0.3">
      <c r="A44" s="4" t="s">
        <v>107</v>
      </c>
      <c r="B44" s="6">
        <v>-160.87750000000003</v>
      </c>
      <c r="C44" s="6">
        <v>161.2021</v>
      </c>
      <c r="D44" s="6">
        <v>161.36439999999999</v>
      </c>
      <c r="E44" s="6">
        <v>-161.52669999999998</v>
      </c>
      <c r="F44" s="6">
        <v>-161.68899999999996</v>
      </c>
      <c r="G44" s="6">
        <v>-161.85129999999995</v>
      </c>
      <c r="H44" s="6">
        <v>-162.01359999999994</v>
      </c>
      <c r="I44" s="6">
        <v>-162.17589999999993</v>
      </c>
      <c r="J44" s="6">
        <v>-162.33819999999992</v>
      </c>
      <c r="K44" s="6">
        <v>-162.5004999999999</v>
      </c>
      <c r="L44" s="6">
        <v>-162.66279999999989</v>
      </c>
      <c r="M44" s="6">
        <v>-162.82509999999988</v>
      </c>
      <c r="N44" s="6">
        <v>-160.7746699999999</v>
      </c>
      <c r="O44" s="6">
        <v>-160.62033999999991</v>
      </c>
      <c r="P44" s="6">
        <v>-160.46600999999993</v>
      </c>
      <c r="Q44" s="6">
        <v>-160.31167999999994</v>
      </c>
      <c r="R44" s="6">
        <v>-160.15734999999995</v>
      </c>
      <c r="S44" s="6">
        <v>-160.00301999999996</v>
      </c>
      <c r="T44" s="6">
        <v>-161.26300999999995</v>
      </c>
      <c r="U44" s="6">
        <v>-160.86432999999994</v>
      </c>
      <c r="V44" s="6">
        <v>-160.4656499999999</v>
      </c>
      <c r="W44" s="6">
        <v>-160.06696999999988</v>
      </c>
      <c r="X44" s="6">
        <v>-159.66828999999987</v>
      </c>
      <c r="Y44" s="6">
        <v>-159.26960999999983</v>
      </c>
      <c r="Z44" s="6">
        <v>-160.2237699999998</v>
      </c>
      <c r="AA44" s="6">
        <v>-160.18942999999979</v>
      </c>
      <c r="AB44" s="6">
        <v>-160.15508999999977</v>
      </c>
      <c r="AC44" s="6">
        <v>-160.12074999999973</v>
      </c>
      <c r="AD44" s="6">
        <v>-160.08640999999972</v>
      </c>
      <c r="AE44" s="6">
        <v>-160.05206999999967</v>
      </c>
      <c r="AG44" t="str">
        <f t="shared" si="0"/>
        <v>POL</v>
      </c>
    </row>
    <row r="45" spans="1:33" ht="14.4" x14ac:dyDescent="0.3">
      <c r="A45" s="4" t="s">
        <v>108</v>
      </c>
      <c r="B45" s="4" t="s">
        <v>1</v>
      </c>
      <c r="C45" s="4" t="s">
        <v>1</v>
      </c>
      <c r="D45" s="4" t="s">
        <v>1</v>
      </c>
      <c r="E45" s="4" t="s">
        <v>1</v>
      </c>
      <c r="F45" s="4" t="s">
        <v>1</v>
      </c>
      <c r="G45" s="4" t="s">
        <v>1</v>
      </c>
      <c r="H45" s="4" t="s">
        <v>1</v>
      </c>
      <c r="I45" s="4" t="s">
        <v>1</v>
      </c>
      <c r="J45" s="4" t="s">
        <v>1</v>
      </c>
      <c r="K45" s="4" t="s">
        <v>1</v>
      </c>
      <c r="L45" s="4" t="s">
        <v>1</v>
      </c>
      <c r="M45" s="4" t="s">
        <v>1</v>
      </c>
      <c r="N45" s="4" t="s">
        <v>1</v>
      </c>
      <c r="O45" s="4" t="s">
        <v>1</v>
      </c>
      <c r="P45" s="4" t="s">
        <v>1</v>
      </c>
      <c r="Q45" s="4" t="s">
        <v>1</v>
      </c>
      <c r="R45" s="4" t="s">
        <v>1</v>
      </c>
      <c r="S45" s="4" t="s">
        <v>1</v>
      </c>
      <c r="T45" s="4" t="s">
        <v>1</v>
      </c>
      <c r="U45" s="4" t="s">
        <v>1</v>
      </c>
      <c r="V45" s="4" t="s">
        <v>1</v>
      </c>
      <c r="W45" s="4" t="s">
        <v>1</v>
      </c>
      <c r="X45" s="4" t="s">
        <v>1</v>
      </c>
      <c r="Y45" s="4" t="s">
        <v>1</v>
      </c>
      <c r="Z45" s="4" t="s">
        <v>1</v>
      </c>
      <c r="AA45" s="4" t="s">
        <v>1</v>
      </c>
      <c r="AB45" s="4" t="s">
        <v>1</v>
      </c>
      <c r="AC45" s="4" t="s">
        <v>1</v>
      </c>
      <c r="AD45" s="4" t="s">
        <v>1</v>
      </c>
      <c r="AE45" s="4" t="s">
        <v>1</v>
      </c>
      <c r="AG45" t="str">
        <f t="shared" si="0"/>
        <v>PRT</v>
      </c>
    </row>
    <row r="46" spans="1:33" ht="14.4" x14ac:dyDescent="0.3">
      <c r="A46" s="4" t="s">
        <v>109</v>
      </c>
      <c r="B46" s="6">
        <v>-31.934999999999999</v>
      </c>
      <c r="C46" s="6">
        <v>-31.934999999999999</v>
      </c>
      <c r="D46" s="6">
        <v>-31.934999999999999</v>
      </c>
      <c r="E46" s="6">
        <v>-31.934999999999999</v>
      </c>
      <c r="F46" s="6">
        <v>-31.934999999999999</v>
      </c>
      <c r="G46" s="6">
        <v>-31.934999999999999</v>
      </c>
      <c r="H46" s="6">
        <v>-31.934999999999999</v>
      </c>
      <c r="I46" s="6">
        <v>-31.934999999999999</v>
      </c>
      <c r="J46" s="6">
        <v>-31.934999999999999</v>
      </c>
      <c r="K46" s="6">
        <v>-31.934999999999999</v>
      </c>
      <c r="L46" s="6">
        <v>-31.934999999999999</v>
      </c>
      <c r="M46" s="6">
        <v>-31.934999999999999</v>
      </c>
      <c r="N46" s="6">
        <v>-31.934999999999999</v>
      </c>
      <c r="O46" s="6">
        <v>-31.934999999999999</v>
      </c>
      <c r="P46" s="6">
        <v>-31.934999999999999</v>
      </c>
      <c r="Q46" s="6">
        <v>-31.934999999999999</v>
      </c>
      <c r="R46" s="6">
        <v>-31.934999999999999</v>
      </c>
      <c r="S46" s="6">
        <v>-31.934999999999999</v>
      </c>
      <c r="T46" s="6">
        <v>-31.934999999999999</v>
      </c>
      <c r="U46" s="6">
        <v>-31.934999999999999</v>
      </c>
      <c r="V46" s="6">
        <v>-31.934999999999999</v>
      </c>
      <c r="W46" s="6">
        <v>-31.934999999999999</v>
      </c>
      <c r="X46" s="6">
        <v>-31.934999999999999</v>
      </c>
      <c r="Y46" s="6">
        <v>-31.934999999999999</v>
      </c>
      <c r="Z46" s="6">
        <v>-31.934999999999999</v>
      </c>
      <c r="AA46" s="6">
        <v>-31.934999999999999</v>
      </c>
      <c r="AB46" s="6">
        <v>-31.934999999999999</v>
      </c>
      <c r="AC46" s="6">
        <v>-31.934999999999999</v>
      </c>
      <c r="AD46" s="6">
        <v>-31.934999999999999</v>
      </c>
      <c r="AE46" s="6">
        <v>-31.934999999999999</v>
      </c>
      <c r="AG46" t="str">
        <f t="shared" si="0"/>
        <v>ROU</v>
      </c>
    </row>
    <row r="47" spans="1:33" ht="14.4" x14ac:dyDescent="0.3">
      <c r="A47" s="4" t="s">
        <v>110</v>
      </c>
      <c r="B47" s="6">
        <v>-22591.998012388904</v>
      </c>
      <c r="C47" s="6">
        <v>-22591.998012388904</v>
      </c>
      <c r="D47" s="6">
        <v>-22366.678747267506</v>
      </c>
      <c r="E47" s="6">
        <v>-21926.881725015111</v>
      </c>
      <c r="F47" s="6">
        <v>-21536.314695021043</v>
      </c>
      <c r="G47" s="6">
        <v>-21022.382895645562</v>
      </c>
      <c r="H47" s="6">
        <v>-20619.729970737662</v>
      </c>
      <c r="I47" s="6">
        <v>-20156.869174411335</v>
      </c>
      <c r="J47" s="6">
        <v>-19603.270411052075</v>
      </c>
      <c r="K47" s="6">
        <v>-18869.729889285987</v>
      </c>
      <c r="L47" s="6">
        <v>-18102.011343116177</v>
      </c>
      <c r="M47" s="6">
        <v>-17652.276271872572</v>
      </c>
      <c r="N47" s="6">
        <v>-17407.200233542237</v>
      </c>
      <c r="O47" s="6">
        <v>-17139.708184193994</v>
      </c>
      <c r="P47" s="6">
        <v>-16257.676505030984</v>
      </c>
      <c r="Q47" s="6">
        <v>-16030.29462596801</v>
      </c>
      <c r="R47" s="6">
        <v>-15580.900482648636</v>
      </c>
      <c r="S47" s="6">
        <v>-15299.481527595735</v>
      </c>
      <c r="T47" s="6">
        <v>-15145.225642276422</v>
      </c>
      <c r="U47" s="6">
        <v>-15122.123056910566</v>
      </c>
      <c r="V47" s="6">
        <v>-15136.340032520327</v>
      </c>
      <c r="W47" s="6">
        <v>-14979.953300813006</v>
      </c>
      <c r="X47" s="6">
        <v>-14886.950585365854</v>
      </c>
      <c r="Y47" s="6">
        <v>-14852.592894308944</v>
      </c>
      <c r="Z47" s="6">
        <v>-14818.827577235776</v>
      </c>
      <c r="AA47" s="6">
        <v>-14824.751317073171</v>
      </c>
      <c r="AB47" s="6">
        <v>-14853.777642276424</v>
      </c>
      <c r="AC47" s="6">
        <v>-14851.408146341464</v>
      </c>
      <c r="AD47" s="6">
        <v>-14898.205691056901</v>
      </c>
      <c r="AE47" s="6">
        <v>-14921.9006504065</v>
      </c>
      <c r="AG47" t="str">
        <f t="shared" si="0"/>
        <v>RUS</v>
      </c>
    </row>
    <row r="48" spans="1:33" ht="14.4" x14ac:dyDescent="0.3">
      <c r="A48" s="4" t="s">
        <v>111</v>
      </c>
      <c r="B48" s="4" t="s">
        <v>1</v>
      </c>
      <c r="C48" s="4" t="s">
        <v>1</v>
      </c>
      <c r="D48" s="4" t="s">
        <v>1</v>
      </c>
      <c r="E48" s="4" t="s">
        <v>1</v>
      </c>
      <c r="F48" s="4" t="s">
        <v>1</v>
      </c>
      <c r="G48" s="4" t="s">
        <v>1</v>
      </c>
      <c r="H48" s="4" t="s">
        <v>1</v>
      </c>
      <c r="I48" s="4" t="s">
        <v>1</v>
      </c>
      <c r="J48" s="4" t="s">
        <v>1</v>
      </c>
      <c r="K48" s="4" t="s">
        <v>1</v>
      </c>
      <c r="L48" s="4" t="s">
        <v>1</v>
      </c>
      <c r="M48" s="4" t="s">
        <v>1</v>
      </c>
      <c r="N48" s="4" t="s">
        <v>1</v>
      </c>
      <c r="O48" s="4" t="s">
        <v>1</v>
      </c>
      <c r="P48" s="4" t="s">
        <v>1</v>
      </c>
      <c r="Q48" s="4" t="s">
        <v>1</v>
      </c>
      <c r="R48" s="4" t="s">
        <v>1</v>
      </c>
      <c r="S48" s="4" t="s">
        <v>1</v>
      </c>
      <c r="T48" s="4" t="s">
        <v>1</v>
      </c>
      <c r="U48" s="4" t="s">
        <v>1</v>
      </c>
      <c r="V48" s="4" t="s">
        <v>1</v>
      </c>
      <c r="W48" s="4" t="s">
        <v>1</v>
      </c>
      <c r="X48" s="4" t="s">
        <v>1</v>
      </c>
      <c r="Y48" s="4" t="s">
        <v>1</v>
      </c>
      <c r="Z48" s="4" t="s">
        <v>1</v>
      </c>
      <c r="AA48" s="4" t="s">
        <v>1</v>
      </c>
      <c r="AB48" s="4" t="s">
        <v>1</v>
      </c>
      <c r="AC48" s="4" t="s">
        <v>1</v>
      </c>
      <c r="AD48" s="4" t="s">
        <v>1</v>
      </c>
      <c r="AE48" s="4" t="s">
        <v>1</v>
      </c>
      <c r="AG48" t="str">
        <f t="shared" si="0"/>
        <v>SVK</v>
      </c>
    </row>
    <row r="49" spans="1:33" ht="14.4" x14ac:dyDescent="0.3">
      <c r="A49" s="4" t="s">
        <v>112</v>
      </c>
      <c r="B49" s="6">
        <v>-20.96</v>
      </c>
      <c r="C49" s="6">
        <v>-20.96</v>
      </c>
      <c r="D49" s="6">
        <v>-20.96</v>
      </c>
      <c r="E49" s="6">
        <v>-20.96</v>
      </c>
      <c r="F49" s="6">
        <v>-20.96</v>
      </c>
      <c r="G49" s="6">
        <v>-20.96</v>
      </c>
      <c r="H49" s="6">
        <v>-20.96</v>
      </c>
      <c r="I49" s="6">
        <v>-20.96</v>
      </c>
      <c r="J49" s="6">
        <v>-20.96</v>
      </c>
      <c r="K49" s="6">
        <v>-20.96</v>
      </c>
      <c r="L49" s="6">
        <v>-20.96</v>
      </c>
      <c r="M49" s="6">
        <v>-20.96</v>
      </c>
      <c r="N49" s="6">
        <v>-21.161339999999981</v>
      </c>
      <c r="O49" s="6">
        <v>-21.36268000000004</v>
      </c>
      <c r="P49" s="6">
        <v>-21.564020000000021</v>
      </c>
      <c r="Q49" s="6">
        <v>-21.765360000000001</v>
      </c>
      <c r="R49" s="6">
        <v>-21.966699999999999</v>
      </c>
      <c r="S49" s="6">
        <v>-22.16804000000004</v>
      </c>
      <c r="T49" s="6">
        <v>-22.536874999999998</v>
      </c>
      <c r="U49" s="6">
        <v>-22.505468749999999</v>
      </c>
      <c r="V49" s="6">
        <v>-22.65984375</v>
      </c>
      <c r="W49" s="6">
        <v>-22.773125</v>
      </c>
      <c r="X49" s="6">
        <v>-23.4334375</v>
      </c>
      <c r="Y49" s="6">
        <v>-23.467968750000001</v>
      </c>
      <c r="Z49" s="6">
        <v>-23.516562499999999</v>
      </c>
      <c r="AA49" s="6">
        <v>-24.970790000000001</v>
      </c>
      <c r="AB49" s="6">
        <v>-24.977810000000002</v>
      </c>
      <c r="AC49" s="6">
        <v>-24.984375</v>
      </c>
      <c r="AD49" s="6">
        <v>-25.008600000000001</v>
      </c>
      <c r="AE49" s="6">
        <v>-24.889375000000001</v>
      </c>
      <c r="AG49" t="str">
        <f t="shared" si="0"/>
        <v>SVN</v>
      </c>
    </row>
    <row r="50" spans="1:33" ht="14.4" x14ac:dyDescent="0.3">
      <c r="A50" s="4" t="s">
        <v>113</v>
      </c>
      <c r="B50" s="4" t="s">
        <v>1</v>
      </c>
      <c r="C50" s="4" t="s">
        <v>1</v>
      </c>
      <c r="D50" s="4" t="s">
        <v>1</v>
      </c>
      <c r="E50" s="4" t="s">
        <v>1</v>
      </c>
      <c r="F50" s="4" t="s">
        <v>1</v>
      </c>
      <c r="G50" s="4" t="s">
        <v>1</v>
      </c>
      <c r="H50" s="4" t="s">
        <v>1</v>
      </c>
      <c r="I50" s="4" t="s">
        <v>1</v>
      </c>
      <c r="J50" s="4" t="s">
        <v>1</v>
      </c>
      <c r="K50" s="4" t="s">
        <v>1</v>
      </c>
      <c r="L50" s="4" t="s">
        <v>1</v>
      </c>
      <c r="M50" s="4" t="s">
        <v>1</v>
      </c>
      <c r="N50" s="4" t="s">
        <v>1</v>
      </c>
      <c r="O50" s="4" t="s">
        <v>1</v>
      </c>
      <c r="P50" s="4" t="s">
        <v>1</v>
      </c>
      <c r="Q50" s="4" t="s">
        <v>1</v>
      </c>
      <c r="R50" s="4" t="s">
        <v>1</v>
      </c>
      <c r="S50" s="4" t="s">
        <v>1</v>
      </c>
      <c r="T50" s="4" t="s">
        <v>1</v>
      </c>
      <c r="U50" s="4" t="s">
        <v>1</v>
      </c>
      <c r="V50" s="4" t="s">
        <v>1</v>
      </c>
      <c r="W50" s="4" t="s">
        <v>1</v>
      </c>
      <c r="X50" s="4" t="s">
        <v>1</v>
      </c>
      <c r="Y50" s="4" t="s">
        <v>1</v>
      </c>
      <c r="Z50" s="4" t="s">
        <v>1</v>
      </c>
      <c r="AA50" s="4" t="s">
        <v>1</v>
      </c>
      <c r="AB50" s="4" t="s">
        <v>1</v>
      </c>
      <c r="AC50" s="4" t="s">
        <v>1</v>
      </c>
      <c r="AD50" s="4" t="s">
        <v>1</v>
      </c>
      <c r="AE50" s="4" t="s">
        <v>1</v>
      </c>
      <c r="AG50" t="str">
        <f t="shared" si="0"/>
        <v>ESP</v>
      </c>
    </row>
    <row r="51" spans="1:33" ht="14.4" x14ac:dyDescent="0.3">
      <c r="A51" s="4" t="s">
        <v>114</v>
      </c>
      <c r="B51" s="6">
        <v>-933.45344499999999</v>
      </c>
      <c r="C51" s="6">
        <v>-933.45344499999999</v>
      </c>
      <c r="D51" s="6">
        <v>-930.48889199999996</v>
      </c>
      <c r="E51" s="6">
        <v>-927.94898499999999</v>
      </c>
      <c r="F51" s="6">
        <v>-922.81027400000005</v>
      </c>
      <c r="G51" s="6">
        <v>-920.95137099999999</v>
      </c>
      <c r="H51" s="6">
        <v>-918.403727</v>
      </c>
      <c r="I51" s="6">
        <v>-916.74510599999996</v>
      </c>
      <c r="J51" s="6">
        <v>-914.88808300000005</v>
      </c>
      <c r="K51" s="6">
        <v>-912.08780899999999</v>
      </c>
      <c r="L51" s="6">
        <v>-910.13516900000002</v>
      </c>
      <c r="M51" s="6">
        <v>-907.74847999999997</v>
      </c>
      <c r="N51" s="6">
        <v>-905.97742200000005</v>
      </c>
      <c r="O51" s="6">
        <v>-902.91992600000003</v>
      </c>
      <c r="P51" s="6">
        <v>-900.49226799999997</v>
      </c>
      <c r="Q51" s="6">
        <v>-898.39521999999999</v>
      </c>
      <c r="R51" s="6">
        <v>-895.64882699999998</v>
      </c>
      <c r="S51" s="6">
        <v>-892.22310000000004</v>
      </c>
      <c r="T51" s="6">
        <v>-889.63222199999996</v>
      </c>
      <c r="U51" s="6">
        <v>-886.49252200000001</v>
      </c>
      <c r="V51" s="6">
        <v>-880.78833099999997</v>
      </c>
      <c r="W51" s="6">
        <v>-876.60768199999995</v>
      </c>
      <c r="X51" s="6">
        <v>-869.30921599999999</v>
      </c>
      <c r="Y51" s="6">
        <v>-863.14030200000002</v>
      </c>
      <c r="Z51" s="6">
        <v>-855.62669200000005</v>
      </c>
      <c r="AA51" s="6">
        <v>-850.26940500000001</v>
      </c>
      <c r="AB51" s="6">
        <v>-847.32743000000005</v>
      </c>
      <c r="AC51" s="6">
        <v>-840.84922400000005</v>
      </c>
      <c r="AD51" s="6">
        <v>-835.06577800000002</v>
      </c>
      <c r="AE51" s="6">
        <v>-830.15457700000002</v>
      </c>
      <c r="AG51" t="str">
        <f t="shared" si="0"/>
        <v>SWE</v>
      </c>
    </row>
    <row r="52" spans="1:33" ht="14.4" x14ac:dyDescent="0.3">
      <c r="A52" s="4" t="s">
        <v>115</v>
      </c>
      <c r="B52" s="6">
        <v>-109.632824848485</v>
      </c>
      <c r="C52" s="6">
        <v>-109.632824848485</v>
      </c>
      <c r="D52" s="6">
        <v>-109.363289016317</v>
      </c>
      <c r="E52" s="6">
        <v>-109.09375318414899</v>
      </c>
      <c r="F52" s="6">
        <v>-108.807557351981</v>
      </c>
      <c r="G52" s="6">
        <v>-108.324459515152</v>
      </c>
      <c r="H52" s="6">
        <v>-107.73732960372899</v>
      </c>
      <c r="I52" s="6">
        <v>-107.15019969230799</v>
      </c>
      <c r="J52" s="6">
        <v>-106.473600643357</v>
      </c>
      <c r="K52" s="6">
        <v>-105.79700159440601</v>
      </c>
      <c r="L52" s="6">
        <v>-105.12040254545499</v>
      </c>
      <c r="M52" s="6">
        <v>-104.44380349650299</v>
      </c>
      <c r="N52" s="6">
        <v>-103.767204447552</v>
      </c>
      <c r="O52" s="6">
        <v>-103.090605398601</v>
      </c>
      <c r="P52" s="6">
        <v>-102.41400634964999</v>
      </c>
      <c r="Q52" s="6">
        <v>-101.7374073007</v>
      </c>
      <c r="R52" s="6">
        <v>-101.119731282052</v>
      </c>
      <c r="S52" s="6">
        <v>-100.524557081585</v>
      </c>
      <c r="T52" s="6">
        <v>-99.937987496502998</v>
      </c>
      <c r="U52" s="6">
        <v>-99.300711151515003</v>
      </c>
      <c r="V52" s="6">
        <v>-98.678375917637993</v>
      </c>
      <c r="W52" s="6">
        <v>-98.056040683760003</v>
      </c>
      <c r="X52" s="6">
        <v>-97.416396358973998</v>
      </c>
      <c r="Y52" s="6">
        <v>-96.776752034188007</v>
      </c>
      <c r="Z52" s="6">
        <v>-96.162758820513005</v>
      </c>
      <c r="AA52" s="6">
        <v>-95.681182001554006</v>
      </c>
      <c r="AB52" s="6">
        <v>-95.276144281274995</v>
      </c>
      <c r="AC52" s="6">
        <v>-94.873222116550011</v>
      </c>
      <c r="AD52" s="6">
        <v>-94.518707154622987</v>
      </c>
      <c r="AE52" s="6">
        <v>-93.975907748251998</v>
      </c>
      <c r="AG52" t="str">
        <f t="shared" si="0"/>
        <v>CHE</v>
      </c>
    </row>
    <row r="53" spans="1:33" ht="14.4" x14ac:dyDescent="0.3">
      <c r="A53" s="4" t="s">
        <v>116</v>
      </c>
      <c r="B53" s="6">
        <v>-0.1883</v>
      </c>
      <c r="C53" s="6">
        <v>-0.1883</v>
      </c>
      <c r="D53" s="6">
        <v>-0.1883</v>
      </c>
      <c r="E53" s="6">
        <v>-0.1883</v>
      </c>
      <c r="F53" s="6">
        <v>-0.1883</v>
      </c>
      <c r="G53" s="6">
        <v>-0.1883</v>
      </c>
      <c r="H53" s="6">
        <v>-0.1883</v>
      </c>
      <c r="I53" s="6">
        <v>-0.1883</v>
      </c>
      <c r="J53" s="6">
        <v>-0.1883</v>
      </c>
      <c r="K53" s="6">
        <v>-0.1883</v>
      </c>
      <c r="L53" s="6">
        <v>-0.1883</v>
      </c>
      <c r="M53" s="6">
        <v>-0.1883</v>
      </c>
      <c r="N53" s="6">
        <v>-0.1883</v>
      </c>
      <c r="O53" s="6">
        <v>-0.1883</v>
      </c>
      <c r="P53" s="6">
        <v>-0.1883</v>
      </c>
      <c r="Q53" s="6">
        <v>-0.1883</v>
      </c>
      <c r="R53" s="6">
        <v>-0.1883</v>
      </c>
      <c r="S53" s="6">
        <v>-0.1883</v>
      </c>
      <c r="T53" s="6">
        <v>-0.1883</v>
      </c>
      <c r="U53" s="6">
        <v>-0.1883</v>
      </c>
      <c r="V53" s="6">
        <v>-0.1883</v>
      </c>
      <c r="W53" s="6">
        <v>-0.1883</v>
      </c>
      <c r="X53" s="6">
        <v>-0.1883</v>
      </c>
      <c r="Y53" s="6">
        <v>-0.1883</v>
      </c>
      <c r="Z53" s="6">
        <v>-0.1883</v>
      </c>
      <c r="AA53" s="6">
        <v>-0.1883</v>
      </c>
      <c r="AB53" s="6">
        <v>-0.1883</v>
      </c>
      <c r="AC53" s="6">
        <v>-0.1883</v>
      </c>
      <c r="AD53" s="6">
        <v>-0.1883</v>
      </c>
      <c r="AE53" s="6">
        <v>-0.1883</v>
      </c>
      <c r="AG53" t="str">
        <f t="shared" si="0"/>
        <v>TUR</v>
      </c>
    </row>
    <row r="54" spans="1:33" ht="14.4" x14ac:dyDescent="0.3">
      <c r="A54" s="4" t="s">
        <v>117</v>
      </c>
      <c r="B54" s="6">
        <v>-1262.0026795079621</v>
      </c>
      <c r="C54" s="6">
        <v>-1262.0026795079621</v>
      </c>
      <c r="D54" s="6">
        <v>-1332.6817400241116</v>
      </c>
      <c r="E54" s="6">
        <v>-1275.4297095045863</v>
      </c>
      <c r="F54" s="6">
        <v>-1346.9746628344021</v>
      </c>
      <c r="G54" s="6">
        <v>-1370.7553835800807</v>
      </c>
      <c r="H54" s="6">
        <v>-1425.0591780066561</v>
      </c>
      <c r="I54" s="6">
        <v>-1360.4600512921679</v>
      </c>
      <c r="J54" s="6">
        <v>-1314.6864126283629</v>
      </c>
      <c r="K54" s="6">
        <v>-1250.6909176804063</v>
      </c>
      <c r="L54" s="6">
        <v>-1217.6387660987787</v>
      </c>
      <c r="M54" s="6">
        <v>-1129.391624967079</v>
      </c>
      <c r="N54" s="6">
        <v>-1089.7356905303691</v>
      </c>
      <c r="O54" s="6">
        <v>-1132.4039777392572</v>
      </c>
      <c r="P54" s="6">
        <v>-999.60113013129444</v>
      </c>
      <c r="Q54" s="6">
        <v>-927.88598574821845</v>
      </c>
      <c r="R54" s="6">
        <v>-830.57438541145689</v>
      </c>
      <c r="S54" s="6">
        <v>-777.54389115890592</v>
      </c>
      <c r="T54" s="6">
        <v>-714.6568627450979</v>
      </c>
      <c r="U54" s="6">
        <v>-727.01563996169784</v>
      </c>
      <c r="V54" s="6">
        <v>-526.80116142006568</v>
      </c>
      <c r="W54" s="6">
        <v>-553.56889872060219</v>
      </c>
      <c r="X54" s="6">
        <v>-553.5561333612917</v>
      </c>
      <c r="Y54" s="6">
        <v>-553.5582877466644</v>
      </c>
      <c r="Z54" s="6">
        <v>-542.61189947462492</v>
      </c>
      <c r="AA54" s="6">
        <v>-542.61189947462492</v>
      </c>
      <c r="AB54" s="6">
        <v>-542.61189947462492</v>
      </c>
      <c r="AC54" s="6">
        <v>-542.61189947462492</v>
      </c>
      <c r="AD54" s="6">
        <v>-542.66861651230397</v>
      </c>
      <c r="AE54" s="6">
        <v>-538.244687573345</v>
      </c>
      <c r="AG54" t="str">
        <f t="shared" si="0"/>
        <v>UKR</v>
      </c>
    </row>
    <row r="55" spans="1:33" ht="14.4" x14ac:dyDescent="0.3">
      <c r="A55" s="4" t="s">
        <v>118</v>
      </c>
      <c r="B55" s="6">
        <v>-466.9785</v>
      </c>
      <c r="C55" s="6">
        <v>-466.9785</v>
      </c>
      <c r="D55" s="6">
        <v>-466.9785</v>
      </c>
      <c r="E55" s="6">
        <v>-466.9785</v>
      </c>
      <c r="F55" s="6">
        <v>-466.9785</v>
      </c>
      <c r="G55" s="6">
        <v>-466.9785</v>
      </c>
      <c r="H55" s="6">
        <v>-466.9785</v>
      </c>
      <c r="I55" s="6">
        <v>-466.9785</v>
      </c>
      <c r="J55" s="6">
        <v>-466.9785</v>
      </c>
      <c r="K55" s="6">
        <v>-466.9785</v>
      </c>
      <c r="L55" s="6">
        <v>-466.9785</v>
      </c>
      <c r="M55" s="6">
        <v>-466.9785</v>
      </c>
      <c r="N55" s="6">
        <v>-466.9785</v>
      </c>
      <c r="O55" s="6">
        <v>-466.9785</v>
      </c>
      <c r="P55" s="6">
        <v>-466.9785</v>
      </c>
      <c r="Q55" s="6">
        <v>-466.9785</v>
      </c>
      <c r="R55" s="6">
        <v>-466.9785</v>
      </c>
      <c r="S55" s="6">
        <v>-466.9785</v>
      </c>
      <c r="T55" s="6">
        <v>-466.9785</v>
      </c>
      <c r="U55" s="6">
        <v>-467.01049999999998</v>
      </c>
      <c r="V55" s="6">
        <v>-467.05425000000002</v>
      </c>
      <c r="W55" s="6">
        <v>-467.04250000000002</v>
      </c>
      <c r="X55" s="6">
        <v>-467.09875</v>
      </c>
      <c r="Y55" s="6">
        <v>-467.05975000000001</v>
      </c>
      <c r="Z55" s="6">
        <v>-467.01675</v>
      </c>
      <c r="AA55" s="6">
        <v>-467.02825000000001</v>
      </c>
      <c r="AB55" s="6">
        <v>-467.07024999999999</v>
      </c>
      <c r="AC55" s="6">
        <v>-467.10525000000001</v>
      </c>
      <c r="AD55" s="6">
        <v>-467.10174999999998</v>
      </c>
      <c r="AE55" s="6">
        <v>-467.10174999999998</v>
      </c>
      <c r="AG55" t="str">
        <f t="shared" si="0"/>
        <v>GBR</v>
      </c>
    </row>
    <row r="56" spans="1:33" ht="14.4" x14ac:dyDescent="0.3">
      <c r="A56" s="4" t="s">
        <v>119</v>
      </c>
      <c r="B56" s="6">
        <v>-466.9785</v>
      </c>
      <c r="C56" s="6">
        <v>-466.9785</v>
      </c>
      <c r="D56" s="6">
        <v>-466.9785</v>
      </c>
      <c r="E56" s="6">
        <v>-466.9785</v>
      </c>
      <c r="F56" s="6">
        <v>-466.9785</v>
      </c>
      <c r="G56" s="6">
        <v>-466.9785</v>
      </c>
      <c r="H56" s="6">
        <v>-466.9785</v>
      </c>
      <c r="I56" s="6">
        <v>-466.9785</v>
      </c>
      <c r="J56" s="6">
        <v>-466.9785</v>
      </c>
      <c r="K56" s="6">
        <v>-466.9785</v>
      </c>
      <c r="L56" s="6">
        <v>-466.9785</v>
      </c>
      <c r="M56" s="6">
        <v>-466.9785</v>
      </c>
      <c r="N56" s="6">
        <v>-466.9785</v>
      </c>
      <c r="O56" s="6">
        <v>-466.9785</v>
      </c>
      <c r="P56" s="6">
        <v>-466.9785</v>
      </c>
      <c r="Q56" s="6">
        <v>-466.9785</v>
      </c>
      <c r="R56" s="6">
        <v>-466.9785</v>
      </c>
      <c r="S56" s="6">
        <v>-466.9785</v>
      </c>
      <c r="T56" s="6">
        <v>-466.9785</v>
      </c>
      <c r="U56" s="6">
        <v>-467.01049999999998</v>
      </c>
      <c r="V56" s="6">
        <v>-467.05425000000002</v>
      </c>
      <c r="W56" s="6">
        <v>-467.04250000000002</v>
      </c>
      <c r="X56" s="6">
        <v>-467.09875</v>
      </c>
      <c r="Y56" s="6">
        <v>-467.05975000000001</v>
      </c>
      <c r="Z56" s="6">
        <v>-467.01675</v>
      </c>
      <c r="AA56" s="6">
        <v>-467.02825000000001</v>
      </c>
      <c r="AB56" s="6">
        <v>-467.07024999999999</v>
      </c>
      <c r="AC56" s="6">
        <v>-467.10525000000001</v>
      </c>
      <c r="AD56" s="6">
        <v>-467.10174999999998</v>
      </c>
      <c r="AE56" s="6">
        <v>-467.10174999999998</v>
      </c>
      <c r="AG56" t="str">
        <f t="shared" si="0"/>
        <v>GBK</v>
      </c>
    </row>
    <row r="57" spans="1:33" s="89" customFormat="1" ht="14.4" x14ac:dyDescent="0.3">
      <c r="A57" s="91" t="s">
        <v>198</v>
      </c>
      <c r="B57" s="92">
        <f>B56/1000*(44/12)</f>
        <v>-1.7122545</v>
      </c>
      <c r="C57" s="92">
        <f t="shared" ref="C57:AE57" si="2">C56/1000*(44/12)</f>
        <v>-1.7122545</v>
      </c>
      <c r="D57" s="92">
        <f t="shared" si="2"/>
        <v>-1.7122545</v>
      </c>
      <c r="E57" s="92">
        <f t="shared" si="2"/>
        <v>-1.7122545</v>
      </c>
      <c r="F57" s="92">
        <f t="shared" si="2"/>
        <v>-1.7122545</v>
      </c>
      <c r="G57" s="92">
        <f t="shared" si="2"/>
        <v>-1.7122545</v>
      </c>
      <c r="H57" s="92">
        <f t="shared" si="2"/>
        <v>-1.7122545</v>
      </c>
      <c r="I57" s="92">
        <f t="shared" si="2"/>
        <v>-1.7122545</v>
      </c>
      <c r="J57" s="92">
        <f t="shared" si="2"/>
        <v>-1.7122545</v>
      </c>
      <c r="K57" s="92">
        <f t="shared" si="2"/>
        <v>-1.7122545</v>
      </c>
      <c r="L57" s="92">
        <f t="shared" si="2"/>
        <v>-1.7122545</v>
      </c>
      <c r="M57" s="92">
        <f t="shared" si="2"/>
        <v>-1.7122545</v>
      </c>
      <c r="N57" s="92">
        <f t="shared" si="2"/>
        <v>-1.7122545</v>
      </c>
      <c r="O57" s="92">
        <f t="shared" si="2"/>
        <v>-1.7122545</v>
      </c>
      <c r="P57" s="92">
        <f t="shared" si="2"/>
        <v>-1.7122545</v>
      </c>
      <c r="Q57" s="92">
        <f t="shared" si="2"/>
        <v>-1.7122545</v>
      </c>
      <c r="R57" s="92">
        <f t="shared" si="2"/>
        <v>-1.7122545</v>
      </c>
      <c r="S57" s="92">
        <f t="shared" si="2"/>
        <v>-1.7122545</v>
      </c>
      <c r="T57" s="92">
        <f t="shared" si="2"/>
        <v>-1.7122545</v>
      </c>
      <c r="U57" s="92">
        <f t="shared" si="2"/>
        <v>-1.7123718333333333</v>
      </c>
      <c r="V57" s="92">
        <f t="shared" si="2"/>
        <v>-1.71253225</v>
      </c>
      <c r="W57" s="92">
        <f t="shared" si="2"/>
        <v>-1.7124891666666666</v>
      </c>
      <c r="X57" s="92">
        <f t="shared" si="2"/>
        <v>-1.7126954166666666</v>
      </c>
      <c r="Y57" s="92">
        <f t="shared" si="2"/>
        <v>-1.7125524166666666</v>
      </c>
      <c r="Z57" s="92">
        <f t="shared" si="2"/>
        <v>-1.7123947499999999</v>
      </c>
      <c r="AA57" s="92">
        <f t="shared" si="2"/>
        <v>-1.7124369166666666</v>
      </c>
      <c r="AB57" s="92">
        <f t="shared" si="2"/>
        <v>-1.7125909166666664</v>
      </c>
      <c r="AC57" s="92">
        <f t="shared" si="2"/>
        <v>-1.7127192500000001</v>
      </c>
      <c r="AD57" s="92">
        <f t="shared" si="2"/>
        <v>-1.7127064166666666</v>
      </c>
      <c r="AE57" s="92">
        <f t="shared" si="2"/>
        <v>-1.7127064166666666</v>
      </c>
      <c r="AG57" t="str">
        <f t="shared" si="0"/>
        <v>GBK</v>
      </c>
    </row>
    <row r="58" spans="1:33" ht="14.4" x14ac:dyDescent="0.3">
      <c r="A58" s="4" t="s">
        <v>120</v>
      </c>
      <c r="B58" s="6">
        <v>-9540.2832031363632</v>
      </c>
      <c r="C58" s="6">
        <v>-9540.2832031363632</v>
      </c>
      <c r="D58" s="6">
        <v>-9338.9835357545453</v>
      </c>
      <c r="E58" s="6">
        <v>-9406.4111709545432</v>
      </c>
      <c r="F58" s="6">
        <v>-9337.2192382909088</v>
      </c>
      <c r="G58" s="6">
        <v>-9313.691139218181</v>
      </c>
      <c r="H58" s="6">
        <v>-9287.3106002727254</v>
      </c>
      <c r="I58" s="6">
        <v>-9244.6660995545444</v>
      </c>
      <c r="J58" s="6">
        <v>-9270.0071334818167</v>
      </c>
      <c r="K58" s="6">
        <v>-9165.5559539727255</v>
      </c>
      <c r="L58" s="6">
        <v>-7640.1786804272724</v>
      </c>
      <c r="M58" s="6">
        <v>-7612.8759384272716</v>
      </c>
      <c r="N58" s="6">
        <v>-9148.5586166454541</v>
      </c>
      <c r="O58" s="6">
        <v>-9123.2290267909084</v>
      </c>
      <c r="P58" s="6">
        <v>-9187.0727539090913</v>
      </c>
      <c r="Q58" s="6">
        <v>-9205.8191299363643</v>
      </c>
      <c r="R58" s="6">
        <v>-9121.7050552363617</v>
      </c>
      <c r="S58" s="6">
        <v>-9060.161590581818</v>
      </c>
      <c r="T58" s="6">
        <v>-8893.9981460454528</v>
      </c>
      <c r="U58" s="6">
        <v>-8832.5481414818169</v>
      </c>
      <c r="V58" s="6">
        <v>-8787.6062393181801</v>
      </c>
      <c r="W58" s="6">
        <v>-8822.5555419818193</v>
      </c>
      <c r="X58" s="6">
        <v>-8833.3358764636359</v>
      </c>
      <c r="Y58" s="6">
        <v>-8807.302474963637</v>
      </c>
      <c r="Z58" s="6">
        <v>-8530.5013656545434</v>
      </c>
      <c r="AA58" s="6">
        <v>-8853.7836074727256</v>
      </c>
      <c r="AB58" s="6">
        <v>-8754.007339472726</v>
      </c>
      <c r="AC58" s="6">
        <v>-8606.8325042727265</v>
      </c>
      <c r="AD58" s="6">
        <v>-8939.9461746272718</v>
      </c>
      <c r="AE58" s="6">
        <v>-8945.6844329727282</v>
      </c>
      <c r="AG58" t="str">
        <f t="shared" si="0"/>
        <v>USA</v>
      </c>
    </row>
    <row r="59" spans="1:33" x14ac:dyDescent="0.2">
      <c r="AG59" t="str">
        <f t="shared" si="0"/>
        <v/>
      </c>
    </row>
    <row r="63" spans="1:33" ht="12" thickBot="1" x14ac:dyDescent="0.25"/>
    <row r="64" spans="1:33" ht="12" thickBot="1" x14ac:dyDescent="0.25">
      <c r="A64" s="21" t="s">
        <v>124</v>
      </c>
    </row>
    <row r="65" spans="1:31" x14ac:dyDescent="0.2">
      <c r="A65" s="49" t="s">
        <v>123</v>
      </c>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row>
    <row r="66" spans="1:31" x14ac:dyDescent="0.2">
      <c r="A66" s="50" t="s">
        <v>24</v>
      </c>
      <c r="C66" s="47" t="str">
        <f>C31</f>
        <v>NO</v>
      </c>
      <c r="D66" s="47" t="str">
        <f t="shared" ref="D66:AE66" si="3">D31</f>
        <v>NO</v>
      </c>
      <c r="E66" s="47" t="str">
        <f t="shared" si="3"/>
        <v>NO</v>
      </c>
      <c r="F66" s="47" t="str">
        <f t="shared" si="3"/>
        <v>NO</v>
      </c>
      <c r="G66" s="47" t="str">
        <f t="shared" si="3"/>
        <v>NO</v>
      </c>
      <c r="H66" s="47" t="str">
        <f t="shared" si="3"/>
        <v>NO</v>
      </c>
      <c r="I66" s="47" t="str">
        <f t="shared" si="3"/>
        <v>NO</v>
      </c>
      <c r="J66" s="47" t="str">
        <f t="shared" si="3"/>
        <v>NO</v>
      </c>
      <c r="K66" s="47" t="str">
        <f t="shared" si="3"/>
        <v>NO</v>
      </c>
      <c r="L66" s="47" t="str">
        <f t="shared" si="3"/>
        <v>NO</v>
      </c>
      <c r="M66" s="47" t="str">
        <f t="shared" si="3"/>
        <v>NO</v>
      </c>
      <c r="N66" s="47" t="str">
        <f t="shared" si="3"/>
        <v>NO</v>
      </c>
      <c r="O66" s="47" t="str">
        <f t="shared" si="3"/>
        <v>NO</v>
      </c>
      <c r="P66" s="47" t="str">
        <f t="shared" si="3"/>
        <v>NO</v>
      </c>
      <c r="Q66" s="47" t="str">
        <f t="shared" si="3"/>
        <v>NO</v>
      </c>
      <c r="R66" s="47" t="str">
        <f t="shared" si="3"/>
        <v>NO</v>
      </c>
      <c r="S66" s="47" t="str">
        <f t="shared" si="3"/>
        <v>NO</v>
      </c>
      <c r="T66" s="47" t="str">
        <f t="shared" si="3"/>
        <v>NO</v>
      </c>
      <c r="U66" s="47" t="str">
        <f t="shared" si="3"/>
        <v>NO</v>
      </c>
      <c r="V66" s="47" t="str">
        <f t="shared" si="3"/>
        <v>NO</v>
      </c>
      <c r="W66" s="47" t="str">
        <f t="shared" si="3"/>
        <v>NO</v>
      </c>
      <c r="X66" s="47" t="str">
        <f t="shared" si="3"/>
        <v>NO</v>
      </c>
      <c r="Y66" s="47" t="str">
        <f t="shared" si="3"/>
        <v>NO</v>
      </c>
      <c r="Z66" s="47" t="str">
        <f t="shared" si="3"/>
        <v>NO</v>
      </c>
      <c r="AA66" s="47" t="str">
        <f t="shared" si="3"/>
        <v>NO</v>
      </c>
      <c r="AB66" s="47" t="str">
        <f t="shared" si="3"/>
        <v>NO</v>
      </c>
      <c r="AC66" s="47" t="str">
        <f t="shared" si="3"/>
        <v>NO</v>
      </c>
      <c r="AD66" s="47" t="str">
        <f t="shared" si="3"/>
        <v>NO</v>
      </c>
      <c r="AE66" s="47" t="str">
        <f t="shared" si="3"/>
        <v>NO</v>
      </c>
    </row>
    <row r="67" spans="1:31" x14ac:dyDescent="0.2">
      <c r="A67" s="50" t="s">
        <v>9</v>
      </c>
      <c r="C67" s="47" t="str">
        <f>C25</f>
        <v>IE</v>
      </c>
      <c r="D67" s="47" t="str">
        <f t="shared" ref="D67:AE67" si="4">D25</f>
        <v>IE</v>
      </c>
      <c r="E67" s="47" t="str">
        <f t="shared" si="4"/>
        <v>IE</v>
      </c>
      <c r="F67" s="47" t="str">
        <f t="shared" si="4"/>
        <v>IE</v>
      </c>
      <c r="G67" s="47" t="str">
        <f t="shared" si="4"/>
        <v>IE</v>
      </c>
      <c r="H67" s="47" t="str">
        <f t="shared" si="4"/>
        <v>IE</v>
      </c>
      <c r="I67" s="47" t="str">
        <f t="shared" si="4"/>
        <v>IE</v>
      </c>
      <c r="J67" s="47" t="str">
        <f t="shared" si="4"/>
        <v>IE</v>
      </c>
      <c r="K67" s="47" t="str">
        <f t="shared" si="4"/>
        <v>IE</v>
      </c>
      <c r="L67" s="47" t="str">
        <f t="shared" si="4"/>
        <v>IE</v>
      </c>
      <c r="M67" s="47" t="str">
        <f t="shared" si="4"/>
        <v>IE</v>
      </c>
      <c r="N67" s="47" t="str">
        <f t="shared" si="4"/>
        <v>IE</v>
      </c>
      <c r="O67" s="47" t="str">
        <f t="shared" si="4"/>
        <v>IE</v>
      </c>
      <c r="P67" s="47" t="str">
        <f t="shared" si="4"/>
        <v>IE</v>
      </c>
      <c r="Q67" s="47" t="str">
        <f t="shared" si="4"/>
        <v>IE</v>
      </c>
      <c r="R67" s="47" t="str">
        <f t="shared" si="4"/>
        <v>IE</v>
      </c>
      <c r="S67" s="47" t="str">
        <f t="shared" si="4"/>
        <v>IE</v>
      </c>
      <c r="T67" s="47" t="str">
        <f t="shared" si="4"/>
        <v>IE</v>
      </c>
      <c r="U67" s="47" t="str">
        <f t="shared" si="4"/>
        <v>IE</v>
      </c>
      <c r="V67" s="47" t="str">
        <f t="shared" si="4"/>
        <v>IE</v>
      </c>
      <c r="W67" s="47" t="str">
        <f t="shared" si="4"/>
        <v>IE</v>
      </c>
      <c r="X67" s="47" t="str">
        <f t="shared" si="4"/>
        <v>IE</v>
      </c>
      <c r="Y67" s="47" t="str">
        <f t="shared" si="4"/>
        <v>IE</v>
      </c>
      <c r="Z67" s="47" t="str">
        <f t="shared" si="4"/>
        <v>IE</v>
      </c>
      <c r="AA67" s="47" t="str">
        <f t="shared" si="4"/>
        <v>IE</v>
      </c>
      <c r="AB67" s="47" t="str">
        <f t="shared" si="4"/>
        <v>IE</v>
      </c>
      <c r="AC67" s="47" t="str">
        <f t="shared" si="4"/>
        <v>IE</v>
      </c>
      <c r="AD67" s="47" t="str">
        <f t="shared" si="4"/>
        <v>IE</v>
      </c>
      <c r="AE67" s="47" t="str">
        <f t="shared" si="4"/>
        <v>IE</v>
      </c>
    </row>
    <row r="68" spans="1:31" x14ac:dyDescent="0.2">
      <c r="A68" s="50" t="s">
        <v>2</v>
      </c>
      <c r="C68" s="48">
        <f>C12</f>
        <v>-18.989999999999998</v>
      </c>
      <c r="D68" s="48">
        <f t="shared" ref="D68:AE68" si="5">D12</f>
        <v>-18.989999999999998</v>
      </c>
      <c r="E68" s="48">
        <f t="shared" si="5"/>
        <v>-18.989999999999998</v>
      </c>
      <c r="F68" s="48">
        <f t="shared" si="5"/>
        <v>-18.989999999999998</v>
      </c>
      <c r="G68" s="48">
        <f t="shared" si="5"/>
        <v>-18.989999999999998</v>
      </c>
      <c r="H68" s="48">
        <f t="shared" si="5"/>
        <v>-18.989999999999998</v>
      </c>
      <c r="I68" s="48">
        <f t="shared" si="5"/>
        <v>-18.989999999999998</v>
      </c>
      <c r="J68" s="48">
        <f t="shared" si="5"/>
        <v>-18.989999999999998</v>
      </c>
      <c r="K68" s="48">
        <f t="shared" si="5"/>
        <v>-18.989999999999998</v>
      </c>
      <c r="L68" s="48">
        <f t="shared" si="5"/>
        <v>-18.989999999999998</v>
      </c>
      <c r="M68" s="48">
        <f t="shared" si="5"/>
        <v>-18.989999999999998</v>
      </c>
      <c r="N68" s="48">
        <f t="shared" si="5"/>
        <v>-18.989999999999998</v>
      </c>
      <c r="O68" s="48">
        <f t="shared" si="5"/>
        <v>-18.989999999999998</v>
      </c>
      <c r="P68" s="48">
        <f t="shared" si="5"/>
        <v>-18.989999999999998</v>
      </c>
      <c r="Q68" s="48">
        <f t="shared" si="5"/>
        <v>-18.989999999999998</v>
      </c>
      <c r="R68" s="48">
        <f t="shared" si="5"/>
        <v>-18.989999999999998</v>
      </c>
      <c r="S68" s="48">
        <f t="shared" si="5"/>
        <v>-18.989999999999998</v>
      </c>
      <c r="T68" s="48">
        <f t="shared" si="5"/>
        <v>-18.989999999999998</v>
      </c>
      <c r="U68" s="48">
        <f t="shared" si="5"/>
        <v>-18.989999999999998</v>
      </c>
      <c r="V68" s="48">
        <f t="shared" si="5"/>
        <v>-18.989999999999998</v>
      </c>
      <c r="W68" s="48">
        <f t="shared" si="5"/>
        <v>-18.989999999999998</v>
      </c>
      <c r="X68" s="48">
        <f t="shared" si="5"/>
        <v>-18.989999999999998</v>
      </c>
      <c r="Y68" s="48">
        <f t="shared" si="5"/>
        <v>-18.989999999999998</v>
      </c>
      <c r="Z68" s="48">
        <f t="shared" si="5"/>
        <v>-18.989999999999998</v>
      </c>
      <c r="AA68" s="48">
        <f t="shared" si="5"/>
        <v>-18.989999999999998</v>
      </c>
      <c r="AB68" s="48">
        <f t="shared" si="5"/>
        <v>-18.989999999999998</v>
      </c>
      <c r="AC68" s="48">
        <f t="shared" si="5"/>
        <v>-18.989999999999998</v>
      </c>
      <c r="AD68" s="48">
        <f t="shared" si="5"/>
        <v>-18.989999999999998</v>
      </c>
      <c r="AE68" s="48">
        <f t="shared" si="5"/>
        <v>-18.989999999999998</v>
      </c>
    </row>
    <row r="69" spans="1:31" x14ac:dyDescent="0.2">
      <c r="A69" s="50" t="s">
        <v>17</v>
      </c>
      <c r="C69" s="48">
        <f>C41</f>
        <v>-446.28131000000002</v>
      </c>
      <c r="D69" s="48">
        <f t="shared" ref="D69:AE69" si="6">D41</f>
        <v>-431.65177999999997</v>
      </c>
      <c r="E69" s="48">
        <f t="shared" si="6"/>
        <v>-417.20058599999999</v>
      </c>
      <c r="F69" s="48">
        <f t="shared" si="6"/>
        <v>-402.92761100000001</v>
      </c>
      <c r="G69" s="48">
        <f t="shared" si="6"/>
        <v>-388.83273800000001</v>
      </c>
      <c r="H69" s="48">
        <f t="shared" si="6"/>
        <v>-374.91612800000001</v>
      </c>
      <c r="I69" s="48">
        <f t="shared" si="6"/>
        <v>-361.17801400000002</v>
      </c>
      <c r="J69" s="48">
        <f t="shared" si="6"/>
        <v>-347.617952</v>
      </c>
      <c r="K69" s="48">
        <f t="shared" si="6"/>
        <v>-334.23619200000002</v>
      </c>
      <c r="L69" s="48">
        <f t="shared" si="6"/>
        <v>-321.03279199999997</v>
      </c>
      <c r="M69" s="48">
        <f t="shared" si="6"/>
        <v>-308.00759099999999</v>
      </c>
      <c r="N69" s="48">
        <f t="shared" si="6"/>
        <v>-295.16049299999997</v>
      </c>
      <c r="O69" s="48">
        <f t="shared" si="6"/>
        <v>-282.49183599999998</v>
      </c>
      <c r="P69" s="48">
        <f t="shared" si="6"/>
        <v>-270.00138399999997</v>
      </c>
      <c r="Q69" s="48">
        <f t="shared" si="6"/>
        <v>-260.135201</v>
      </c>
      <c r="R69" s="48">
        <f t="shared" si="6"/>
        <v>-248.55759</v>
      </c>
      <c r="S69" s="48">
        <f t="shared" si="6"/>
        <v>-237.279044</v>
      </c>
      <c r="T69" s="48">
        <f t="shared" si="6"/>
        <v>-226.296065</v>
      </c>
      <c r="U69" s="48">
        <f t="shared" si="6"/>
        <v>-215.605234</v>
      </c>
      <c r="V69" s="48">
        <f t="shared" si="6"/>
        <v>-205.68186299999999</v>
      </c>
      <c r="W69" s="48">
        <f t="shared" si="6"/>
        <v>-198.804057</v>
      </c>
      <c r="X69" s="48">
        <f t="shared" si="6"/>
        <v>-191.59321499999999</v>
      </c>
      <c r="Y69" s="48">
        <f t="shared" si="6"/>
        <v>-184.07505900000001</v>
      </c>
      <c r="Z69" s="48">
        <f t="shared" si="6"/>
        <v>-175.71640199999999</v>
      </c>
      <c r="AA69" s="48">
        <f t="shared" si="6"/>
        <v>-167.192958</v>
      </c>
      <c r="AB69" s="48">
        <f t="shared" si="6"/>
        <v>-159.95835</v>
      </c>
      <c r="AC69" s="48">
        <f t="shared" si="6"/>
        <v>-152.525417</v>
      </c>
      <c r="AD69" s="48">
        <f t="shared" si="6"/>
        <v>-139.93785399999999</v>
      </c>
      <c r="AE69" s="48">
        <f t="shared" si="6"/>
        <v>-127.513752</v>
      </c>
    </row>
    <row r="70" spans="1:31" x14ac:dyDescent="0.2">
      <c r="A70" s="50" t="s">
        <v>25</v>
      </c>
      <c r="C70" s="47" t="str">
        <f>C38</f>
        <v>NO</v>
      </c>
      <c r="D70" s="47" t="str">
        <f t="shared" ref="D70:AE70" si="7">D38</f>
        <v>NO</v>
      </c>
      <c r="E70" s="47" t="str">
        <f t="shared" si="7"/>
        <v>NO</v>
      </c>
      <c r="F70" s="47" t="str">
        <f t="shared" si="7"/>
        <v>NO</v>
      </c>
      <c r="G70" s="47" t="str">
        <f t="shared" si="7"/>
        <v>NO</v>
      </c>
      <c r="H70" s="47" t="str">
        <f t="shared" si="7"/>
        <v>NO</v>
      </c>
      <c r="I70" s="47" t="str">
        <f t="shared" si="7"/>
        <v>NO</v>
      </c>
      <c r="J70" s="47" t="str">
        <f t="shared" si="7"/>
        <v>NO</v>
      </c>
      <c r="K70" s="47" t="str">
        <f t="shared" si="7"/>
        <v>NO</v>
      </c>
      <c r="L70" s="47" t="str">
        <f t="shared" si="7"/>
        <v>NO</v>
      </c>
      <c r="M70" s="47" t="str">
        <f t="shared" si="7"/>
        <v>NO</v>
      </c>
      <c r="N70" s="47" t="str">
        <f t="shared" si="7"/>
        <v>NO</v>
      </c>
      <c r="O70" s="47" t="str">
        <f t="shared" si="7"/>
        <v>NO</v>
      </c>
      <c r="P70" s="47" t="str">
        <f t="shared" si="7"/>
        <v>NO</v>
      </c>
      <c r="Q70" s="47" t="str">
        <f t="shared" si="7"/>
        <v>NO</v>
      </c>
      <c r="R70" s="47" t="str">
        <f t="shared" si="7"/>
        <v>NO</v>
      </c>
      <c r="S70" s="47" t="str">
        <f t="shared" si="7"/>
        <v>NO</v>
      </c>
      <c r="T70" s="47" t="str">
        <f t="shared" si="7"/>
        <v>NO</v>
      </c>
      <c r="U70" s="47" t="str">
        <f t="shared" si="7"/>
        <v>NO</v>
      </c>
      <c r="V70" s="47" t="str">
        <f t="shared" si="7"/>
        <v>NO</v>
      </c>
      <c r="W70" s="47" t="str">
        <f t="shared" si="7"/>
        <v>NO</v>
      </c>
      <c r="X70" s="47" t="str">
        <f t="shared" si="7"/>
        <v>NO</v>
      </c>
      <c r="Y70" s="47" t="str">
        <f t="shared" si="7"/>
        <v>NO</v>
      </c>
      <c r="Z70" s="47" t="str">
        <f t="shared" si="7"/>
        <v>NO</v>
      </c>
      <c r="AA70" s="47" t="str">
        <f t="shared" si="7"/>
        <v>NO</v>
      </c>
      <c r="AB70" s="47" t="str">
        <f t="shared" si="7"/>
        <v>NO</v>
      </c>
      <c r="AC70" s="47" t="str">
        <f t="shared" si="7"/>
        <v>NO</v>
      </c>
      <c r="AD70" s="47" t="str">
        <f t="shared" si="7"/>
        <v>NO</v>
      </c>
      <c r="AE70" s="47" t="str">
        <f t="shared" si="7"/>
        <v>NO</v>
      </c>
    </row>
    <row r="71" spans="1:31" ht="12" thickBot="1" x14ac:dyDescent="0.25">
      <c r="A71" s="50" t="s">
        <v>7</v>
      </c>
      <c r="C71" s="48">
        <f>C18</f>
        <v>-1282.9709046999999</v>
      </c>
      <c r="D71" s="48">
        <f t="shared" ref="D71:AE71" si="8">D18</f>
        <v>-1270.8171359999999</v>
      </c>
      <c r="E71" s="48">
        <f t="shared" si="8"/>
        <v>-1258.6633672999999</v>
      </c>
      <c r="F71" s="48">
        <f t="shared" si="8"/>
        <v>-1246.5095985999999</v>
      </c>
      <c r="G71" s="48">
        <f t="shared" si="8"/>
        <v>-1234.35583</v>
      </c>
      <c r="H71" s="48">
        <f t="shared" si="8"/>
        <v>-1222.2020613</v>
      </c>
      <c r="I71" s="48">
        <f t="shared" si="8"/>
        <v>-1210.0482926</v>
      </c>
      <c r="J71" s="48">
        <f t="shared" si="8"/>
        <v>-1197.8945239</v>
      </c>
      <c r="K71" s="48">
        <f t="shared" si="8"/>
        <v>-1185.7407552</v>
      </c>
      <c r="L71" s="48">
        <f t="shared" si="8"/>
        <v>-1173.5869866</v>
      </c>
      <c r="M71" s="48">
        <f t="shared" si="8"/>
        <v>-1161.4332179</v>
      </c>
      <c r="N71" s="48">
        <f t="shared" si="8"/>
        <v>-1149.2794492</v>
      </c>
      <c r="O71" s="48">
        <f t="shared" si="8"/>
        <v>-1137.1256805</v>
      </c>
      <c r="P71" s="48">
        <f t="shared" si="8"/>
        <v>-1124.9719118999999</v>
      </c>
      <c r="Q71" s="48">
        <f t="shared" si="8"/>
        <v>-1112.8181431999999</v>
      </c>
      <c r="R71" s="48">
        <f t="shared" si="8"/>
        <v>-1100.6643744999999</v>
      </c>
      <c r="S71" s="48">
        <f t="shared" si="8"/>
        <v>-1088.5106057999999</v>
      </c>
      <c r="T71" s="48">
        <f t="shared" si="8"/>
        <v>-1076.3568372</v>
      </c>
      <c r="U71" s="48">
        <f t="shared" si="8"/>
        <v>-1064.2030685</v>
      </c>
      <c r="V71" s="48">
        <f t="shared" si="8"/>
        <v>-1052.0492998</v>
      </c>
      <c r="W71" s="48">
        <f t="shared" si="8"/>
        <v>-1039.8955311</v>
      </c>
      <c r="X71" s="48">
        <f t="shared" si="8"/>
        <v>-1020.5123149999999</v>
      </c>
      <c r="Y71" s="48">
        <f t="shared" si="8"/>
        <v>-993.55615236999995</v>
      </c>
      <c r="Z71" s="48">
        <f t="shared" si="8"/>
        <v>-997.29471129000001</v>
      </c>
      <c r="AA71" s="48">
        <f t="shared" si="8"/>
        <v>-991.62139293999996</v>
      </c>
      <c r="AB71" s="48">
        <f t="shared" si="8"/>
        <v>-1006.1191683</v>
      </c>
      <c r="AC71" s="48">
        <f t="shared" si="8"/>
        <v>-989.73217575000001</v>
      </c>
      <c r="AD71" s="48">
        <f t="shared" si="8"/>
        <v>-972.84488245</v>
      </c>
      <c r="AE71" s="48">
        <f t="shared" si="8"/>
        <v>-961.36081223999997</v>
      </c>
    </row>
    <row r="72" spans="1:31" ht="12" thickBot="1" x14ac:dyDescent="0.25">
      <c r="A72" s="34" t="s">
        <v>175</v>
      </c>
      <c r="C72" s="51">
        <f>SUM(C66:C71)/1000*(44/12)</f>
        <v>-6.4102214539000002</v>
      </c>
      <c r="D72" s="51">
        <f t="shared" ref="D72:AE72" si="9">SUM(D66:D71)/1000*(44/12)</f>
        <v>-6.3120160253333326</v>
      </c>
      <c r="E72" s="51">
        <f t="shared" si="9"/>
        <v>-6.2144644954333321</v>
      </c>
      <c r="F72" s="51">
        <f t="shared" si="9"/>
        <v>-6.1175664351999997</v>
      </c>
      <c r="G72" s="51">
        <f t="shared" si="9"/>
        <v>-6.0213214160000001</v>
      </c>
      <c r="H72" s="51">
        <f t="shared" si="9"/>
        <v>-5.9257300274333327</v>
      </c>
      <c r="I72" s="51">
        <f t="shared" si="9"/>
        <v>-5.8307931242000004</v>
      </c>
      <c r="J72" s="51">
        <f t="shared" si="9"/>
        <v>-5.7365090783000001</v>
      </c>
      <c r="K72" s="51">
        <f t="shared" si="9"/>
        <v>-5.6428788063999997</v>
      </c>
      <c r="L72" s="51">
        <f t="shared" si="9"/>
        <v>-5.5499025215333333</v>
      </c>
      <c r="M72" s="51">
        <f t="shared" si="9"/>
        <v>-5.4575796326333332</v>
      </c>
      <c r="N72" s="51">
        <f t="shared" si="9"/>
        <v>-5.3659097880666664</v>
      </c>
      <c r="O72" s="51">
        <f t="shared" si="9"/>
        <v>-5.2748942271666666</v>
      </c>
      <c r="P72" s="51">
        <f t="shared" si="9"/>
        <v>-5.1845320849666665</v>
      </c>
      <c r="Q72" s="51">
        <f t="shared" si="9"/>
        <v>-5.1037922620666665</v>
      </c>
      <c r="R72" s="51">
        <f t="shared" si="9"/>
        <v>-5.0167772031666651</v>
      </c>
      <c r="S72" s="51">
        <f t="shared" si="9"/>
        <v>-4.9308587159333319</v>
      </c>
      <c r="T72" s="51">
        <f t="shared" si="9"/>
        <v>-4.8460239747333329</v>
      </c>
      <c r="U72" s="51">
        <f t="shared" si="9"/>
        <v>-4.7622604424999988</v>
      </c>
      <c r="V72" s="51">
        <f t="shared" si="9"/>
        <v>-4.6813109302666662</v>
      </c>
      <c r="W72" s="51">
        <f t="shared" si="9"/>
        <v>-4.6115284897000004</v>
      </c>
      <c r="X72" s="51">
        <f t="shared" si="9"/>
        <v>-4.5140169433333339</v>
      </c>
      <c r="Y72" s="51">
        <f t="shared" si="9"/>
        <v>-4.3876111083566665</v>
      </c>
      <c r="Z72" s="51">
        <f t="shared" si="9"/>
        <v>-4.3706707487299994</v>
      </c>
      <c r="AA72" s="51">
        <f t="shared" si="9"/>
        <v>-4.3186159534466668</v>
      </c>
      <c r="AB72" s="51">
        <f t="shared" si="9"/>
        <v>-4.3452475670999995</v>
      </c>
      <c r="AC72" s="51">
        <f t="shared" si="9"/>
        <v>-4.257907840083333</v>
      </c>
      <c r="AD72" s="51">
        <f t="shared" si="9"/>
        <v>-4.1498333669833327</v>
      </c>
      <c r="AE72" s="51">
        <f t="shared" si="9"/>
        <v>-4.0621700688799995</v>
      </c>
    </row>
    <row r="73" spans="1:31" x14ac:dyDescent="0.2">
      <c r="A73" s="28" t="s">
        <v>125</v>
      </c>
    </row>
    <row r="74" spans="1:31" x14ac:dyDescent="0.2">
      <c r="A74" s="23" t="s">
        <v>23</v>
      </c>
      <c r="C74" s="32">
        <f>C51</f>
        <v>-933.45344499999999</v>
      </c>
      <c r="D74" s="32">
        <f t="shared" ref="D74:AE74" si="10">D51</f>
        <v>-930.48889199999996</v>
      </c>
      <c r="E74" s="32">
        <f t="shared" si="10"/>
        <v>-927.94898499999999</v>
      </c>
      <c r="F74" s="32">
        <f t="shared" si="10"/>
        <v>-922.81027400000005</v>
      </c>
      <c r="G74" s="32">
        <f t="shared" si="10"/>
        <v>-920.95137099999999</v>
      </c>
      <c r="H74" s="32">
        <f t="shared" si="10"/>
        <v>-918.403727</v>
      </c>
      <c r="I74" s="32">
        <f t="shared" si="10"/>
        <v>-916.74510599999996</v>
      </c>
      <c r="J74" s="32">
        <f t="shared" si="10"/>
        <v>-914.88808300000005</v>
      </c>
      <c r="K74" s="32">
        <f t="shared" si="10"/>
        <v>-912.08780899999999</v>
      </c>
      <c r="L74" s="32">
        <f t="shared" si="10"/>
        <v>-910.13516900000002</v>
      </c>
      <c r="M74" s="32">
        <f t="shared" si="10"/>
        <v>-907.74847999999997</v>
      </c>
      <c r="N74" s="32">
        <f t="shared" si="10"/>
        <v>-905.97742200000005</v>
      </c>
      <c r="O74" s="32">
        <f t="shared" si="10"/>
        <v>-902.91992600000003</v>
      </c>
      <c r="P74" s="32">
        <f t="shared" si="10"/>
        <v>-900.49226799999997</v>
      </c>
      <c r="Q74" s="32">
        <f t="shared" si="10"/>
        <v>-898.39521999999999</v>
      </c>
      <c r="R74" s="32">
        <f t="shared" si="10"/>
        <v>-895.64882699999998</v>
      </c>
      <c r="S74" s="32">
        <f t="shared" si="10"/>
        <v>-892.22310000000004</v>
      </c>
      <c r="T74" s="32">
        <f t="shared" si="10"/>
        <v>-889.63222199999996</v>
      </c>
      <c r="U74" s="32">
        <f t="shared" si="10"/>
        <v>-886.49252200000001</v>
      </c>
      <c r="V74" s="32">
        <f t="shared" si="10"/>
        <v>-880.78833099999997</v>
      </c>
      <c r="W74" s="32">
        <f t="shared" si="10"/>
        <v>-876.60768199999995</v>
      </c>
      <c r="X74" s="32">
        <f t="shared" si="10"/>
        <v>-869.30921599999999</v>
      </c>
      <c r="Y74" s="32">
        <f t="shared" si="10"/>
        <v>-863.14030200000002</v>
      </c>
      <c r="Z74" s="32">
        <f t="shared" si="10"/>
        <v>-855.62669200000005</v>
      </c>
      <c r="AA74" s="32">
        <f t="shared" si="10"/>
        <v>-850.26940500000001</v>
      </c>
      <c r="AB74" s="32">
        <f t="shared" si="10"/>
        <v>-847.32743000000005</v>
      </c>
      <c r="AC74" s="32">
        <f t="shared" si="10"/>
        <v>-840.84922400000005</v>
      </c>
      <c r="AD74" s="32">
        <f t="shared" si="10"/>
        <v>-835.06577800000002</v>
      </c>
      <c r="AE74" s="32">
        <f t="shared" si="10"/>
        <v>-830.15457700000002</v>
      </c>
    </row>
    <row r="75" spans="1:31" x14ac:dyDescent="0.2">
      <c r="A75" s="23" t="s">
        <v>27</v>
      </c>
      <c r="C75" s="32">
        <f>C24</f>
        <v>-1249.289</v>
      </c>
      <c r="D75" s="32">
        <f t="shared" ref="D75:AE75" si="11">D24</f>
        <v>-1251.0260000000001</v>
      </c>
      <c r="E75" s="32">
        <f t="shared" si="11"/>
        <v>-1249.9110000000001</v>
      </c>
      <c r="F75" s="32">
        <f t="shared" si="11"/>
        <v>-1247.404</v>
      </c>
      <c r="G75" s="32">
        <f t="shared" si="11"/>
        <v>-1244.8579999999999</v>
      </c>
      <c r="H75" s="32">
        <f t="shared" si="11"/>
        <v>-1242.681</v>
      </c>
      <c r="I75" s="32">
        <f t="shared" si="11"/>
        <v>-1256.605</v>
      </c>
      <c r="J75" s="32">
        <f t="shared" si="11"/>
        <v>-1259.7809999999999</v>
      </c>
      <c r="K75" s="32">
        <f t="shared" si="11"/>
        <v>-1261.595</v>
      </c>
      <c r="L75" s="32">
        <f t="shared" si="11"/>
        <v>-1253.248</v>
      </c>
      <c r="M75" s="32">
        <f t="shared" si="11"/>
        <v>-1260.3340000000001</v>
      </c>
      <c r="N75" s="32">
        <f t="shared" si="11"/>
        <v>-1260.9949999999999</v>
      </c>
      <c r="O75" s="32">
        <f t="shared" si="11"/>
        <v>-1268.788</v>
      </c>
      <c r="P75" s="32">
        <f t="shared" si="11"/>
        <v>-1274.4380000000001</v>
      </c>
      <c r="Q75" s="32">
        <f t="shared" si="11"/>
        <v>-1283.8409999999999</v>
      </c>
      <c r="R75" s="32">
        <f t="shared" si="11"/>
        <v>-1275.933</v>
      </c>
      <c r="S75" s="32">
        <f t="shared" si="11"/>
        <v>-1303.095</v>
      </c>
      <c r="T75" s="32">
        <f t="shared" si="11"/>
        <v>-1302.9780000000001</v>
      </c>
      <c r="U75" s="32">
        <f t="shared" si="11"/>
        <v>-1318.376</v>
      </c>
      <c r="V75" s="32">
        <f t="shared" si="11"/>
        <v>-1296.2470000000001</v>
      </c>
      <c r="W75" s="32">
        <f t="shared" si="11"/>
        <v>-1278.152</v>
      </c>
      <c r="X75" s="32">
        <f t="shared" si="11"/>
        <v>-1283.287</v>
      </c>
      <c r="Y75" s="32">
        <f t="shared" si="11"/>
        <v>-1281.4059999999999</v>
      </c>
      <c r="Z75" s="32">
        <f t="shared" si="11"/>
        <v>-1285.2639999999999</v>
      </c>
      <c r="AA75" s="32">
        <f t="shared" si="11"/>
        <v>-1290.241</v>
      </c>
      <c r="AB75" s="32">
        <f t="shared" si="11"/>
        <v>-1293.3209999999999</v>
      </c>
      <c r="AC75" s="32">
        <f t="shared" si="11"/>
        <v>-1297.3430000000001</v>
      </c>
      <c r="AD75" s="32">
        <f t="shared" si="11"/>
        <v>-1303.0150000000001</v>
      </c>
      <c r="AE75" s="32">
        <f t="shared" si="11"/>
        <v>-1309.2550000000001</v>
      </c>
    </row>
    <row r="76" spans="1:31" x14ac:dyDescent="0.2">
      <c r="A76" s="23" t="s">
        <v>8</v>
      </c>
      <c r="C76" s="32">
        <f t="shared" ref="C76:AE76" si="12">C21</f>
        <v>-185.17769999999999</v>
      </c>
      <c r="D76" s="32">
        <f t="shared" si="12"/>
        <v>-183.9211</v>
      </c>
      <c r="E76" s="32">
        <f t="shared" si="12"/>
        <v>-182.4144</v>
      </c>
      <c r="F76" s="32">
        <f t="shared" si="12"/>
        <v>-180.4014</v>
      </c>
      <c r="G76" s="32">
        <f t="shared" si="12"/>
        <v>-178.13220000000001</v>
      </c>
      <c r="H76" s="32">
        <f t="shared" si="12"/>
        <v>-176.11309999999997</v>
      </c>
      <c r="I76" s="32">
        <f t="shared" si="12"/>
        <v>-174.57589999999999</v>
      </c>
      <c r="J76" s="32">
        <f t="shared" si="12"/>
        <v>-173.28879999999998</v>
      </c>
      <c r="K76" s="32">
        <f t="shared" si="12"/>
        <v>-172.2518</v>
      </c>
      <c r="L76" s="32">
        <f t="shared" si="12"/>
        <v>-171.471</v>
      </c>
      <c r="M76" s="32">
        <f t="shared" si="12"/>
        <v>-170.94030000000001</v>
      </c>
      <c r="N76" s="32">
        <f t="shared" si="12"/>
        <v>-170.6841</v>
      </c>
      <c r="O76" s="32">
        <f t="shared" si="12"/>
        <v>-170.17170000000002</v>
      </c>
      <c r="P76" s="32">
        <f t="shared" si="12"/>
        <v>-169.7081</v>
      </c>
      <c r="Q76" s="32">
        <f t="shared" si="12"/>
        <v>-168.98830000000001</v>
      </c>
      <c r="R76" s="32">
        <f t="shared" si="12"/>
        <v>-168.10990000000001</v>
      </c>
      <c r="S76" s="32">
        <f t="shared" si="12"/>
        <v>-166.7252</v>
      </c>
      <c r="T76" s="32">
        <f t="shared" si="12"/>
        <v>-165.34049999999999</v>
      </c>
      <c r="U76" s="32">
        <f t="shared" si="12"/>
        <v>-164.16320000000002</v>
      </c>
      <c r="V76" s="32">
        <f t="shared" si="12"/>
        <v>-163.24209999999999</v>
      </c>
      <c r="W76" s="32">
        <f t="shared" si="12"/>
        <v>-162.47959999999998</v>
      </c>
      <c r="X76" s="32">
        <f t="shared" si="12"/>
        <v>-162.22339999999997</v>
      </c>
      <c r="Y76" s="32">
        <f t="shared" si="12"/>
        <v>-162.2234</v>
      </c>
      <c r="Z76" s="32">
        <f t="shared" si="12"/>
        <v>-162.2234</v>
      </c>
      <c r="AA76" s="32">
        <f t="shared" si="12"/>
        <v>-162.2234</v>
      </c>
      <c r="AB76" s="32">
        <f t="shared" si="12"/>
        <v>-162.4735</v>
      </c>
      <c r="AC76" s="32">
        <f t="shared" si="12"/>
        <v>-162.7236</v>
      </c>
      <c r="AD76" s="32">
        <f t="shared" si="12"/>
        <v>-162.97369999999998</v>
      </c>
      <c r="AE76" s="32">
        <f t="shared" si="12"/>
        <v>-163.22379999999998</v>
      </c>
    </row>
    <row r="77" spans="1:31" x14ac:dyDescent="0.2">
      <c r="A77" s="23" t="s">
        <v>26</v>
      </c>
      <c r="C77" s="32">
        <f t="shared" ref="C77:AE77" si="13">C35</f>
        <v>-1064.4102439999999</v>
      </c>
      <c r="D77" s="32">
        <f t="shared" si="13"/>
        <v>-1048.260117</v>
      </c>
      <c r="E77" s="32">
        <f t="shared" si="13"/>
        <v>-1032.218705</v>
      </c>
      <c r="F77" s="32">
        <f t="shared" si="13"/>
        <v>-1016.286008</v>
      </c>
      <c r="G77" s="32">
        <f t="shared" si="13"/>
        <v>-1000.462027</v>
      </c>
      <c r="H77" s="32">
        <f t="shared" si="13"/>
        <v>-984.74676099999999</v>
      </c>
      <c r="I77" s="32">
        <f t="shared" si="13"/>
        <v>-965.54745000000003</v>
      </c>
      <c r="J77" s="32">
        <f t="shared" si="13"/>
        <v>-946.53520000000003</v>
      </c>
      <c r="K77" s="32">
        <f t="shared" si="13"/>
        <v>-927.71001000000001</v>
      </c>
      <c r="L77" s="32">
        <f t="shared" si="13"/>
        <v>-909.07187999999996</v>
      </c>
      <c r="M77" s="32">
        <f t="shared" si="13"/>
        <v>-890.62081000000001</v>
      </c>
      <c r="N77" s="32">
        <f t="shared" si="13"/>
        <v>-854.095372</v>
      </c>
      <c r="O77" s="32">
        <f t="shared" si="13"/>
        <v>-818.17817000000002</v>
      </c>
      <c r="P77" s="32">
        <f t="shared" si="13"/>
        <v>-782.86920399999997</v>
      </c>
      <c r="Q77" s="32">
        <f t="shared" si="13"/>
        <v>-748.16847399999995</v>
      </c>
      <c r="R77" s="32">
        <f t="shared" si="13"/>
        <v>-714.07597999999996</v>
      </c>
      <c r="S77" s="32">
        <f t="shared" si="13"/>
        <v>-680.591723</v>
      </c>
      <c r="T77" s="32">
        <f t="shared" si="13"/>
        <v>-647.71570099999997</v>
      </c>
      <c r="U77" s="32">
        <f t="shared" si="13"/>
        <v>-615.44791599999996</v>
      </c>
      <c r="V77" s="32">
        <f t="shared" si="13"/>
        <v>-600.96727699999997</v>
      </c>
      <c r="W77" s="32">
        <f t="shared" si="13"/>
        <v>-589.72785099999999</v>
      </c>
      <c r="X77" s="32">
        <f t="shared" si="13"/>
        <v>-576.09883500000001</v>
      </c>
      <c r="Y77" s="32">
        <f t="shared" si="13"/>
        <v>-562.63884599999994</v>
      </c>
      <c r="Z77" s="32">
        <f t="shared" si="13"/>
        <v>-549.34766100000002</v>
      </c>
      <c r="AA77" s="32">
        <f t="shared" si="13"/>
        <v>-541.39283</v>
      </c>
      <c r="AB77" s="32">
        <f t="shared" si="13"/>
        <v>-533.46660199999997</v>
      </c>
      <c r="AC77" s="32">
        <f t="shared" si="13"/>
        <v>-527.12799700000005</v>
      </c>
      <c r="AD77" s="32">
        <f t="shared" si="13"/>
        <v>-528.03638000000001</v>
      </c>
      <c r="AE77" s="32">
        <f t="shared" si="13"/>
        <v>-528.93590400000005</v>
      </c>
    </row>
    <row r="78" spans="1:31" ht="12" thickBot="1" x14ac:dyDescent="0.25">
      <c r="A78" s="23" t="s">
        <v>15</v>
      </c>
      <c r="C78" s="20" t="str">
        <f t="shared" ref="C78:AE78" si="14">C37</f>
        <v>IE</v>
      </c>
      <c r="D78" s="20" t="str">
        <f t="shared" si="14"/>
        <v>IE</v>
      </c>
      <c r="E78" s="20" t="str">
        <f t="shared" si="14"/>
        <v>IE</v>
      </c>
      <c r="F78" s="20" t="str">
        <f t="shared" si="14"/>
        <v>IE</v>
      </c>
      <c r="G78" s="20" t="str">
        <f t="shared" si="14"/>
        <v>IE</v>
      </c>
      <c r="H78" s="20" t="str">
        <f t="shared" si="14"/>
        <v>IE</v>
      </c>
      <c r="I78" s="20" t="str">
        <f t="shared" si="14"/>
        <v>IE</v>
      </c>
      <c r="J78" s="20" t="str">
        <f t="shared" si="14"/>
        <v>IE</v>
      </c>
      <c r="K78" s="20" t="str">
        <f t="shared" si="14"/>
        <v>IE</v>
      </c>
      <c r="L78" s="20" t="str">
        <f t="shared" si="14"/>
        <v>IE</v>
      </c>
      <c r="M78" s="20" t="str">
        <f t="shared" si="14"/>
        <v>IE</v>
      </c>
      <c r="N78" s="20" t="str">
        <f t="shared" si="14"/>
        <v>IE</v>
      </c>
      <c r="O78" s="20" t="str">
        <f t="shared" si="14"/>
        <v>IE</v>
      </c>
      <c r="P78" s="20" t="str">
        <f t="shared" si="14"/>
        <v>IE</v>
      </c>
      <c r="Q78" s="20" t="str">
        <f t="shared" si="14"/>
        <v>IE</v>
      </c>
      <c r="R78" s="20" t="str">
        <f t="shared" si="14"/>
        <v>IE</v>
      </c>
      <c r="S78" s="20" t="str">
        <f t="shared" si="14"/>
        <v>IE</v>
      </c>
      <c r="T78" s="20" t="str">
        <f t="shared" si="14"/>
        <v>IE</v>
      </c>
      <c r="U78" s="20" t="str">
        <f t="shared" si="14"/>
        <v>IE</v>
      </c>
      <c r="V78" s="20" t="str">
        <f t="shared" si="14"/>
        <v>IE</v>
      </c>
      <c r="W78" s="20" t="str">
        <f t="shared" si="14"/>
        <v>IE</v>
      </c>
      <c r="X78" s="20" t="str">
        <f t="shared" si="14"/>
        <v>IE</v>
      </c>
      <c r="Y78" s="20" t="str">
        <f t="shared" si="14"/>
        <v>IE</v>
      </c>
      <c r="Z78" s="20" t="str">
        <f t="shared" si="14"/>
        <v>IE</v>
      </c>
      <c r="AA78" s="20" t="str">
        <f t="shared" si="14"/>
        <v>IE</v>
      </c>
      <c r="AB78" s="20" t="str">
        <f t="shared" si="14"/>
        <v>IE</v>
      </c>
      <c r="AC78" s="20" t="str">
        <f t="shared" si="14"/>
        <v>IE</v>
      </c>
      <c r="AD78" s="20" t="str">
        <f t="shared" si="14"/>
        <v>IE</v>
      </c>
      <c r="AE78" s="20" t="str">
        <f t="shared" si="14"/>
        <v>IE</v>
      </c>
    </row>
    <row r="79" spans="1:31" ht="12" thickBot="1" x14ac:dyDescent="0.25">
      <c r="A79" s="38" t="s">
        <v>177</v>
      </c>
      <c r="C79" s="39">
        <f t="shared" ref="C79:AE79" si="15">SUM(C74:C78)/1000*(44/12)</f>
        <v>-12.585211426333332</v>
      </c>
      <c r="D79" s="39">
        <f t="shared" si="15"/>
        <v>-12.516885733000001</v>
      </c>
      <c r="E79" s="39">
        <f t="shared" si="15"/>
        <v>-12.439141329999998</v>
      </c>
      <c r="F79" s="39">
        <f t="shared" si="15"/>
        <v>-12.345306167333332</v>
      </c>
      <c r="G79" s="39">
        <f t="shared" si="15"/>
        <v>-12.262813192666666</v>
      </c>
      <c r="H79" s="39">
        <f t="shared" si="15"/>
        <v>-12.180463489333333</v>
      </c>
      <c r="I79" s="39">
        <f t="shared" si="15"/>
        <v>-12.149402671999999</v>
      </c>
      <c r="J79" s="39">
        <f t="shared" si="15"/>
        <v>-12.079807970999997</v>
      </c>
      <c r="K79" s="39">
        <f t="shared" si="15"/>
        <v>-12.003363602999999</v>
      </c>
      <c r="L79" s="39">
        <f t="shared" si="15"/>
        <v>-11.894395512999999</v>
      </c>
      <c r="M79" s="39">
        <f t="shared" si="15"/>
        <v>-11.842026496666668</v>
      </c>
      <c r="N79" s="39">
        <f t="shared" si="15"/>
        <v>-11.703090277999999</v>
      </c>
      <c r="O79" s="39">
        <f t="shared" si="15"/>
        <v>-11.586878585333334</v>
      </c>
      <c r="P79" s="39">
        <f t="shared" si="15"/>
        <v>-11.467527764</v>
      </c>
      <c r="Q79" s="39">
        <f t="shared" si="15"/>
        <v>-11.364440977999999</v>
      </c>
      <c r="R79" s="39">
        <f t="shared" si="15"/>
        <v>-11.197148258999999</v>
      </c>
      <c r="S79" s="39">
        <f t="shared" si="15"/>
        <v>-11.156328417666666</v>
      </c>
      <c r="T79" s="39">
        <f t="shared" si="15"/>
        <v>-11.020776884333333</v>
      </c>
      <c r="U79" s="39">
        <f t="shared" si="15"/>
        <v>-10.943092005999999</v>
      </c>
      <c r="V79" s="39">
        <f t="shared" si="15"/>
        <v>-10.784563929333334</v>
      </c>
      <c r="W79" s="39">
        <f t="shared" si="15"/>
        <v>-10.658879487666667</v>
      </c>
      <c r="X79" s="39">
        <f t="shared" si="15"/>
        <v>-10.600034320333332</v>
      </c>
      <c r="Y79" s="39">
        <f t="shared" si="15"/>
        <v>-10.521164675999998</v>
      </c>
      <c r="Z79" s="39">
        <f t="shared" si="15"/>
        <v>-10.459026427666664</v>
      </c>
      <c r="AA79" s="39">
        <f t="shared" si="15"/>
        <v>-10.42846432833333</v>
      </c>
      <c r="AB79" s="39">
        <f t="shared" si="15"/>
        <v>-10.400824617333335</v>
      </c>
      <c r="AC79" s="39">
        <f t="shared" si="15"/>
        <v>-10.369494010333334</v>
      </c>
      <c r="AD79" s="39">
        <f t="shared" si="15"/>
        <v>-10.373333145999998</v>
      </c>
      <c r="AE79" s="39">
        <f t="shared" si="15"/>
        <v>-10.382420697000001</v>
      </c>
    </row>
    <row r="80" spans="1:31" x14ac:dyDescent="0.2">
      <c r="A80" s="29" t="s">
        <v>126</v>
      </c>
    </row>
    <row r="81" spans="1:31" x14ac:dyDescent="0.2">
      <c r="A81" s="24" t="s">
        <v>22</v>
      </c>
      <c r="C81" s="18" t="str">
        <f t="shared" ref="C81:AE81" si="16">C50</f>
        <v>NO</v>
      </c>
      <c r="D81" s="18" t="str">
        <f t="shared" si="16"/>
        <v>NO</v>
      </c>
      <c r="E81" s="18" t="str">
        <f t="shared" si="16"/>
        <v>NO</v>
      </c>
      <c r="F81" s="18" t="str">
        <f t="shared" si="16"/>
        <v>NO</v>
      </c>
      <c r="G81" s="18" t="str">
        <f t="shared" si="16"/>
        <v>NO</v>
      </c>
      <c r="H81" s="18" t="str">
        <f t="shared" si="16"/>
        <v>NO</v>
      </c>
      <c r="I81" s="18" t="str">
        <f t="shared" si="16"/>
        <v>NO</v>
      </c>
      <c r="J81" s="18" t="str">
        <f t="shared" si="16"/>
        <v>NO</v>
      </c>
      <c r="K81" s="18" t="str">
        <f t="shared" si="16"/>
        <v>NO</v>
      </c>
      <c r="L81" s="18" t="str">
        <f t="shared" si="16"/>
        <v>NO</v>
      </c>
      <c r="M81" s="18" t="str">
        <f t="shared" si="16"/>
        <v>NO</v>
      </c>
      <c r="N81" s="18" t="str">
        <f t="shared" si="16"/>
        <v>NO</v>
      </c>
      <c r="O81" s="18" t="str">
        <f t="shared" si="16"/>
        <v>NO</v>
      </c>
      <c r="P81" s="18" t="str">
        <f t="shared" si="16"/>
        <v>NO</v>
      </c>
      <c r="Q81" s="18" t="str">
        <f t="shared" si="16"/>
        <v>NO</v>
      </c>
      <c r="R81" s="18" t="str">
        <f t="shared" si="16"/>
        <v>NO</v>
      </c>
      <c r="S81" s="18" t="str">
        <f t="shared" si="16"/>
        <v>NO</v>
      </c>
      <c r="T81" s="18" t="str">
        <f t="shared" si="16"/>
        <v>NO</v>
      </c>
      <c r="U81" s="18" t="str">
        <f t="shared" si="16"/>
        <v>NO</v>
      </c>
      <c r="V81" s="18" t="str">
        <f t="shared" si="16"/>
        <v>NO</v>
      </c>
      <c r="W81" s="18" t="str">
        <f t="shared" si="16"/>
        <v>NO</v>
      </c>
      <c r="X81" s="18" t="str">
        <f t="shared" si="16"/>
        <v>NO</v>
      </c>
      <c r="Y81" s="18" t="str">
        <f t="shared" si="16"/>
        <v>NO</v>
      </c>
      <c r="Z81" s="18" t="str">
        <f t="shared" si="16"/>
        <v>NO</v>
      </c>
      <c r="AA81" s="18" t="str">
        <f t="shared" si="16"/>
        <v>NO</v>
      </c>
      <c r="AB81" s="18" t="str">
        <f t="shared" si="16"/>
        <v>NO</v>
      </c>
      <c r="AC81" s="18" t="str">
        <f t="shared" si="16"/>
        <v>NO</v>
      </c>
      <c r="AD81" s="18" t="str">
        <f t="shared" si="16"/>
        <v>NO</v>
      </c>
      <c r="AE81" s="18" t="str">
        <f t="shared" si="16"/>
        <v>NO</v>
      </c>
    </row>
    <row r="82" spans="1:31" x14ac:dyDescent="0.2">
      <c r="A82" s="24" t="s">
        <v>18</v>
      </c>
      <c r="C82" s="18" t="str">
        <f t="shared" ref="C82:AE82" si="17">C45</f>
        <v>NO</v>
      </c>
      <c r="D82" s="18" t="str">
        <f t="shared" si="17"/>
        <v>NO</v>
      </c>
      <c r="E82" s="18" t="str">
        <f t="shared" si="17"/>
        <v>NO</v>
      </c>
      <c r="F82" s="18" t="str">
        <f t="shared" si="17"/>
        <v>NO</v>
      </c>
      <c r="G82" s="18" t="str">
        <f t="shared" si="17"/>
        <v>NO</v>
      </c>
      <c r="H82" s="18" t="str">
        <f t="shared" si="17"/>
        <v>NO</v>
      </c>
      <c r="I82" s="18" t="str">
        <f t="shared" si="17"/>
        <v>NO</v>
      </c>
      <c r="J82" s="18" t="str">
        <f t="shared" si="17"/>
        <v>NO</v>
      </c>
      <c r="K82" s="18" t="str">
        <f t="shared" si="17"/>
        <v>NO</v>
      </c>
      <c r="L82" s="18" t="str">
        <f t="shared" si="17"/>
        <v>NO</v>
      </c>
      <c r="M82" s="18" t="str">
        <f t="shared" si="17"/>
        <v>NO</v>
      </c>
      <c r="N82" s="18" t="str">
        <f t="shared" si="17"/>
        <v>NO</v>
      </c>
      <c r="O82" s="18" t="str">
        <f t="shared" si="17"/>
        <v>NO</v>
      </c>
      <c r="P82" s="18" t="str">
        <f t="shared" si="17"/>
        <v>NO</v>
      </c>
      <c r="Q82" s="18" t="str">
        <f t="shared" si="17"/>
        <v>NO</v>
      </c>
      <c r="R82" s="18" t="str">
        <f t="shared" si="17"/>
        <v>NO</v>
      </c>
      <c r="S82" s="18" t="str">
        <f t="shared" si="17"/>
        <v>NO</v>
      </c>
      <c r="T82" s="18" t="str">
        <f t="shared" si="17"/>
        <v>NO</v>
      </c>
      <c r="U82" s="18" t="str">
        <f t="shared" si="17"/>
        <v>NO</v>
      </c>
      <c r="V82" s="18" t="str">
        <f t="shared" si="17"/>
        <v>NO</v>
      </c>
      <c r="W82" s="18" t="str">
        <f t="shared" si="17"/>
        <v>NO</v>
      </c>
      <c r="X82" s="18" t="str">
        <f t="shared" si="17"/>
        <v>NO</v>
      </c>
      <c r="Y82" s="18" t="str">
        <f t="shared" si="17"/>
        <v>NO</v>
      </c>
      <c r="Z82" s="18" t="str">
        <f t="shared" si="17"/>
        <v>NO</v>
      </c>
      <c r="AA82" s="18" t="str">
        <f t="shared" si="17"/>
        <v>NO</v>
      </c>
      <c r="AB82" s="18" t="str">
        <f t="shared" si="17"/>
        <v>NO</v>
      </c>
      <c r="AC82" s="18" t="str">
        <f t="shared" si="17"/>
        <v>NO</v>
      </c>
      <c r="AD82" s="18" t="str">
        <f t="shared" si="17"/>
        <v>NO</v>
      </c>
      <c r="AE82" s="18" t="str">
        <f t="shared" si="17"/>
        <v>NO</v>
      </c>
    </row>
    <row r="83" spans="1:31" x14ac:dyDescent="0.2">
      <c r="A83" s="24" t="s">
        <v>14</v>
      </c>
      <c r="C83" s="33">
        <f t="shared" ref="C83:AE83" si="18">C32</f>
        <v>-211.74156099999999</v>
      </c>
      <c r="D83" s="33">
        <f t="shared" si="18"/>
        <v>-211.74156099999999</v>
      </c>
      <c r="E83" s="33">
        <f t="shared" si="18"/>
        <v>-211.74156099999999</v>
      </c>
      <c r="F83" s="33">
        <f t="shared" si="18"/>
        <v>-211.74156099999999</v>
      </c>
      <c r="G83" s="33">
        <f t="shared" si="18"/>
        <v>-211.74156099999999</v>
      </c>
      <c r="H83" s="33">
        <f t="shared" si="18"/>
        <v>-211.74156099999999</v>
      </c>
      <c r="I83" s="33">
        <f t="shared" si="18"/>
        <v>-211.74156099999999</v>
      </c>
      <c r="J83" s="33">
        <f t="shared" si="18"/>
        <v>-211.74156099999999</v>
      </c>
      <c r="K83" s="33">
        <f t="shared" si="18"/>
        <v>-211.74156099999999</v>
      </c>
      <c r="L83" s="33">
        <f t="shared" si="18"/>
        <v>-211.74156099999999</v>
      </c>
      <c r="M83" s="33">
        <f t="shared" si="18"/>
        <v>-211.74156099999999</v>
      </c>
      <c r="N83" s="33">
        <f t="shared" si="18"/>
        <v>-212.21471300000002</v>
      </c>
      <c r="O83" s="33">
        <f t="shared" si="18"/>
        <v>-212.68786599999999</v>
      </c>
      <c r="P83" s="33">
        <f t="shared" si="18"/>
        <v>-212.68786599999999</v>
      </c>
      <c r="Q83" s="33">
        <f t="shared" si="18"/>
        <v>-212.68786599999999</v>
      </c>
      <c r="R83" s="33">
        <f t="shared" si="18"/>
        <v>-212.21417799999998</v>
      </c>
      <c r="S83" s="33">
        <f t="shared" si="18"/>
        <v>-212.21417799999998</v>
      </c>
      <c r="T83" s="33">
        <f t="shared" si="18"/>
        <v>-211.74041299999999</v>
      </c>
      <c r="U83" s="33">
        <f t="shared" si="18"/>
        <v>-211.74041299999999</v>
      </c>
      <c r="V83" s="33">
        <f t="shared" si="18"/>
        <v>-211.74041299999999</v>
      </c>
      <c r="W83" s="33">
        <f t="shared" si="18"/>
        <v>-211.74041299999999</v>
      </c>
      <c r="X83" s="33">
        <f t="shared" si="18"/>
        <v>-211.74041299999999</v>
      </c>
      <c r="Y83" s="33">
        <f t="shared" si="18"/>
        <v>-211.74041299999999</v>
      </c>
      <c r="Z83" s="33">
        <f t="shared" si="18"/>
        <v>-211.74041299999999</v>
      </c>
      <c r="AA83" s="33">
        <f t="shared" si="18"/>
        <v>-211.74041299999999</v>
      </c>
      <c r="AB83" s="33">
        <f t="shared" si="18"/>
        <v>-211.74041299999999</v>
      </c>
      <c r="AC83" s="33">
        <f t="shared" si="18"/>
        <v>-211.74041299999999</v>
      </c>
      <c r="AD83" s="33">
        <f t="shared" si="18"/>
        <v>-211.74041299999999</v>
      </c>
      <c r="AE83" s="33">
        <f t="shared" si="18"/>
        <v>-211.74041299999999</v>
      </c>
    </row>
    <row r="84" spans="1:31" x14ac:dyDescent="0.2">
      <c r="A84" s="24" t="s">
        <v>11</v>
      </c>
      <c r="C84" s="33">
        <f t="shared" ref="C84:AE84" si="19">C28</f>
        <v>-66.644999999999996</v>
      </c>
      <c r="D84" s="33">
        <f t="shared" si="19"/>
        <v>-66.644999999999996</v>
      </c>
      <c r="E84" s="33">
        <f t="shared" si="19"/>
        <v>-66.644999999999996</v>
      </c>
      <c r="F84" s="33">
        <f t="shared" si="19"/>
        <v>-66.644999999999996</v>
      </c>
      <c r="G84" s="33">
        <f t="shared" si="19"/>
        <v>-66.644999999999996</v>
      </c>
      <c r="H84" s="33">
        <f t="shared" si="19"/>
        <v>-66.644999999999996</v>
      </c>
      <c r="I84" s="33">
        <f t="shared" si="19"/>
        <v>-66.644999999999996</v>
      </c>
      <c r="J84" s="33">
        <f t="shared" si="19"/>
        <v>-66.644999999999996</v>
      </c>
      <c r="K84" s="33">
        <f t="shared" si="19"/>
        <v>-66.644999999999996</v>
      </c>
      <c r="L84" s="33">
        <f t="shared" si="19"/>
        <v>-66.644999999999996</v>
      </c>
      <c r="M84" s="33">
        <f t="shared" si="19"/>
        <v>-66.644999999999996</v>
      </c>
      <c r="N84" s="33">
        <f t="shared" si="19"/>
        <v>-66.644999999999996</v>
      </c>
      <c r="O84" s="33">
        <f t="shared" si="19"/>
        <v>-66.644999999999996</v>
      </c>
      <c r="P84" s="33">
        <f t="shared" si="19"/>
        <v>-66.644999999999996</v>
      </c>
      <c r="Q84" s="33">
        <f t="shared" si="19"/>
        <v>-66.644999999999996</v>
      </c>
      <c r="R84" s="33">
        <f t="shared" si="19"/>
        <v>-66.644999999999996</v>
      </c>
      <c r="S84" s="33">
        <f t="shared" si="19"/>
        <v>-66.644999999999996</v>
      </c>
      <c r="T84" s="33">
        <f t="shared" si="19"/>
        <v>-66.644999999999996</v>
      </c>
      <c r="U84" s="33">
        <f t="shared" si="19"/>
        <v>-66.644999999999996</v>
      </c>
      <c r="V84" s="33">
        <f t="shared" si="19"/>
        <v>-66.644999999999996</v>
      </c>
      <c r="W84" s="33">
        <f t="shared" si="19"/>
        <v>-66.644999999999996</v>
      </c>
      <c r="X84" s="33">
        <f t="shared" si="19"/>
        <v>-66.644999999999996</v>
      </c>
      <c r="Y84" s="33">
        <f t="shared" si="19"/>
        <v>-66.644999999999996</v>
      </c>
      <c r="Z84" s="33">
        <f t="shared" si="19"/>
        <v>-66.644999999999996</v>
      </c>
      <c r="AA84" s="33">
        <f t="shared" si="19"/>
        <v>-66.644999999999996</v>
      </c>
      <c r="AB84" s="33">
        <f t="shared" si="19"/>
        <v>-66.644999999999996</v>
      </c>
      <c r="AC84" s="33">
        <f t="shared" si="19"/>
        <v>-66.644999999999996</v>
      </c>
      <c r="AD84" s="33">
        <f t="shared" si="19"/>
        <v>-66.644999999999996</v>
      </c>
      <c r="AE84" s="33">
        <f t="shared" si="19"/>
        <v>-66.644999999999996</v>
      </c>
    </row>
    <row r="85" spans="1:31" x14ac:dyDescent="0.2">
      <c r="A85" s="24" t="s">
        <v>28</v>
      </c>
      <c r="C85" s="18" t="str">
        <f t="shared" ref="C85:AE85" si="20">C39</f>
        <v>NO</v>
      </c>
      <c r="D85" s="18" t="str">
        <f t="shared" si="20"/>
        <v>NO</v>
      </c>
      <c r="E85" s="18" t="str">
        <f t="shared" si="20"/>
        <v>NO</v>
      </c>
      <c r="F85" s="18" t="str">
        <f t="shared" si="20"/>
        <v>NO</v>
      </c>
      <c r="G85" s="18" t="str">
        <f t="shared" si="20"/>
        <v>NO</v>
      </c>
      <c r="H85" s="18" t="str">
        <f t="shared" si="20"/>
        <v>NO</v>
      </c>
      <c r="I85" s="18" t="str">
        <f t="shared" si="20"/>
        <v>NO</v>
      </c>
      <c r="J85" s="18" t="str">
        <f t="shared" si="20"/>
        <v>NO</v>
      </c>
      <c r="K85" s="18" t="str">
        <f t="shared" si="20"/>
        <v>NO</v>
      </c>
      <c r="L85" s="18" t="str">
        <f t="shared" si="20"/>
        <v>NO</v>
      </c>
      <c r="M85" s="18" t="str">
        <f t="shared" si="20"/>
        <v>NO</v>
      </c>
      <c r="N85" s="18" t="str">
        <f t="shared" si="20"/>
        <v>NO</v>
      </c>
      <c r="O85" s="18" t="str">
        <f t="shared" si="20"/>
        <v>NO</v>
      </c>
      <c r="P85" s="18" t="str">
        <f t="shared" si="20"/>
        <v>NO</v>
      </c>
      <c r="Q85" s="18" t="str">
        <f t="shared" si="20"/>
        <v>NO</v>
      </c>
      <c r="R85" s="18" t="str">
        <f t="shared" si="20"/>
        <v>NO</v>
      </c>
      <c r="S85" s="18" t="str">
        <f t="shared" si="20"/>
        <v>NO</v>
      </c>
      <c r="T85" s="18" t="str">
        <f t="shared" si="20"/>
        <v>NO</v>
      </c>
      <c r="U85" s="18" t="str">
        <f t="shared" si="20"/>
        <v>NO</v>
      </c>
      <c r="V85" s="18" t="str">
        <f t="shared" si="20"/>
        <v>NO</v>
      </c>
      <c r="W85" s="18" t="str">
        <f t="shared" si="20"/>
        <v>NO</v>
      </c>
      <c r="X85" s="18" t="str">
        <f t="shared" si="20"/>
        <v>NO</v>
      </c>
      <c r="Y85" s="18" t="str">
        <f t="shared" si="20"/>
        <v>NO</v>
      </c>
      <c r="Z85" s="18" t="str">
        <f t="shared" si="20"/>
        <v>NO</v>
      </c>
      <c r="AA85" s="18" t="str">
        <f t="shared" si="20"/>
        <v>NO</v>
      </c>
      <c r="AB85" s="18" t="str">
        <f t="shared" si="20"/>
        <v>NO</v>
      </c>
      <c r="AC85" s="18" t="str">
        <f t="shared" si="20"/>
        <v>NO</v>
      </c>
      <c r="AD85" s="18" t="str">
        <f t="shared" si="20"/>
        <v>NO</v>
      </c>
      <c r="AE85" s="18" t="str">
        <f t="shared" si="20"/>
        <v>NO</v>
      </c>
    </row>
    <row r="86" spans="1:31" x14ac:dyDescent="0.2">
      <c r="A86" s="24" t="s">
        <v>5</v>
      </c>
      <c r="C86" s="18" t="str">
        <f t="shared" ref="C86:AE86" si="21">C16</f>
        <v>NO</v>
      </c>
      <c r="D86" s="18" t="str">
        <f t="shared" si="21"/>
        <v>NO</v>
      </c>
      <c r="E86" s="18" t="str">
        <f t="shared" si="21"/>
        <v>NO</v>
      </c>
      <c r="F86" s="18" t="str">
        <f t="shared" si="21"/>
        <v>NO</v>
      </c>
      <c r="G86" s="18" t="str">
        <f t="shared" si="21"/>
        <v>NO</v>
      </c>
      <c r="H86" s="18" t="str">
        <f t="shared" si="21"/>
        <v>NO</v>
      </c>
      <c r="I86" s="18" t="str">
        <f t="shared" si="21"/>
        <v>NO</v>
      </c>
      <c r="J86" s="18" t="str">
        <f t="shared" si="21"/>
        <v>NO</v>
      </c>
      <c r="K86" s="18" t="str">
        <f t="shared" si="21"/>
        <v>NO</v>
      </c>
      <c r="L86" s="18" t="str">
        <f t="shared" si="21"/>
        <v>NO</v>
      </c>
      <c r="M86" s="18" t="str">
        <f t="shared" si="21"/>
        <v>NO</v>
      </c>
      <c r="N86" s="18" t="str">
        <f t="shared" si="21"/>
        <v>NO</v>
      </c>
      <c r="O86" s="18" t="str">
        <f t="shared" si="21"/>
        <v>NO</v>
      </c>
      <c r="P86" s="18" t="str">
        <f t="shared" si="21"/>
        <v>NO</v>
      </c>
      <c r="Q86" s="18" t="str">
        <f t="shared" si="21"/>
        <v>NO</v>
      </c>
      <c r="R86" s="18" t="str">
        <f t="shared" si="21"/>
        <v>NO</v>
      </c>
      <c r="S86" s="18" t="str">
        <f t="shared" si="21"/>
        <v>NO</v>
      </c>
      <c r="T86" s="18" t="str">
        <f t="shared" si="21"/>
        <v>NO</v>
      </c>
      <c r="U86" s="18" t="str">
        <f t="shared" si="21"/>
        <v>NO</v>
      </c>
      <c r="V86" s="18" t="str">
        <f t="shared" si="21"/>
        <v>NO</v>
      </c>
      <c r="W86" s="18" t="str">
        <f t="shared" si="21"/>
        <v>NO</v>
      </c>
      <c r="X86" s="18" t="str">
        <f t="shared" si="21"/>
        <v>NO</v>
      </c>
      <c r="Y86" s="18" t="str">
        <f t="shared" si="21"/>
        <v>NO</v>
      </c>
      <c r="Z86" s="18" t="str">
        <f t="shared" si="21"/>
        <v>NO</v>
      </c>
      <c r="AA86" s="18" t="str">
        <f t="shared" si="21"/>
        <v>NO</v>
      </c>
      <c r="AB86" s="18" t="str">
        <f t="shared" si="21"/>
        <v>NO</v>
      </c>
      <c r="AC86" s="18" t="str">
        <f t="shared" si="21"/>
        <v>NO</v>
      </c>
      <c r="AD86" s="18" t="str">
        <f t="shared" si="21"/>
        <v>NO</v>
      </c>
      <c r="AE86" s="18" t="str">
        <f t="shared" si="21"/>
        <v>NO</v>
      </c>
    </row>
    <row r="87" spans="1:31" ht="12" thickBot="1" x14ac:dyDescent="0.25">
      <c r="A87" s="24" t="s">
        <v>4</v>
      </c>
      <c r="C87" s="33">
        <f t="shared" ref="C87:AE87" si="22">C15</f>
        <v>-24.59727462923</v>
      </c>
      <c r="D87" s="33">
        <f t="shared" si="22"/>
        <v>-24.59727462923</v>
      </c>
      <c r="E87" s="33">
        <f t="shared" si="22"/>
        <v>-24.59727462923</v>
      </c>
      <c r="F87" s="33">
        <f t="shared" si="22"/>
        <v>-24.59727462923</v>
      </c>
      <c r="G87" s="33">
        <f t="shared" si="22"/>
        <v>-24.59727462923</v>
      </c>
      <c r="H87" s="33">
        <f t="shared" si="22"/>
        <v>-24.59727462923</v>
      </c>
      <c r="I87" s="33">
        <f t="shared" si="22"/>
        <v>-24.59727462923</v>
      </c>
      <c r="J87" s="33">
        <f t="shared" si="22"/>
        <v>-24.59727462923</v>
      </c>
      <c r="K87" s="33">
        <f t="shared" si="22"/>
        <v>-24.59727462923</v>
      </c>
      <c r="L87" s="33">
        <f t="shared" si="22"/>
        <v>-24.59727462923</v>
      </c>
      <c r="M87" s="33">
        <f t="shared" si="22"/>
        <v>-24.59727462923</v>
      </c>
      <c r="N87" s="33">
        <f t="shared" si="22"/>
        <v>-24.59727462923</v>
      </c>
      <c r="O87" s="33">
        <f t="shared" si="22"/>
        <v>-24.59727462923</v>
      </c>
      <c r="P87" s="33">
        <f t="shared" si="22"/>
        <v>-24.59727462923</v>
      </c>
      <c r="Q87" s="33">
        <f t="shared" si="22"/>
        <v>-24.59727462923</v>
      </c>
      <c r="R87" s="33">
        <f t="shared" si="22"/>
        <v>-24.59727462923</v>
      </c>
      <c r="S87" s="33">
        <f t="shared" si="22"/>
        <v>-24.59727462923</v>
      </c>
      <c r="T87" s="33">
        <f t="shared" si="22"/>
        <v>-24.59727462923</v>
      </c>
      <c r="U87" s="33">
        <f t="shared" si="22"/>
        <v>-24.59727462923</v>
      </c>
      <c r="V87" s="33">
        <f t="shared" si="22"/>
        <v>-24.59727462923</v>
      </c>
      <c r="W87" s="33">
        <f t="shared" si="22"/>
        <v>-24.59727462923</v>
      </c>
      <c r="X87" s="33">
        <f t="shared" si="22"/>
        <v>-24.59727462923</v>
      </c>
      <c r="Y87" s="33">
        <f t="shared" si="22"/>
        <v>-24.59727462923</v>
      </c>
      <c r="Z87" s="33">
        <f t="shared" si="22"/>
        <v>-24.59727462923</v>
      </c>
      <c r="AA87" s="33">
        <f t="shared" si="22"/>
        <v>-24.59727462923</v>
      </c>
      <c r="AB87" s="33">
        <f t="shared" si="22"/>
        <v>-24.59727462923</v>
      </c>
      <c r="AC87" s="33">
        <f t="shared" si="22"/>
        <v>-24.59727462923</v>
      </c>
      <c r="AD87" s="33">
        <f t="shared" si="22"/>
        <v>-24.59727462923</v>
      </c>
      <c r="AE87" s="33">
        <f t="shared" si="22"/>
        <v>-24.59727462923</v>
      </c>
    </row>
    <row r="88" spans="1:31" ht="12" thickBot="1" x14ac:dyDescent="0.25">
      <c r="A88" s="44" t="s">
        <v>175</v>
      </c>
      <c r="C88" s="46">
        <f>SUM(C81:C87)/1000*(44/12)</f>
        <v>-1.1109407306405099</v>
      </c>
      <c r="D88" s="46">
        <f t="shared" ref="D88:AE88" si="23">SUM(D81:D87)/1000*(44/12)</f>
        <v>-1.1109407306405099</v>
      </c>
      <c r="E88" s="46">
        <f t="shared" si="23"/>
        <v>-1.1109407306405099</v>
      </c>
      <c r="F88" s="46">
        <f t="shared" si="23"/>
        <v>-1.1109407306405099</v>
      </c>
      <c r="G88" s="46">
        <f t="shared" si="23"/>
        <v>-1.1109407306405099</v>
      </c>
      <c r="H88" s="46">
        <f t="shared" si="23"/>
        <v>-1.1109407306405099</v>
      </c>
      <c r="I88" s="46">
        <f t="shared" si="23"/>
        <v>-1.1109407306405099</v>
      </c>
      <c r="J88" s="46">
        <f t="shared" si="23"/>
        <v>-1.1109407306405099</v>
      </c>
      <c r="K88" s="46">
        <f t="shared" si="23"/>
        <v>-1.1109407306405099</v>
      </c>
      <c r="L88" s="46">
        <f t="shared" si="23"/>
        <v>-1.1109407306405099</v>
      </c>
      <c r="M88" s="46">
        <f t="shared" si="23"/>
        <v>-1.1109407306405099</v>
      </c>
      <c r="N88" s="46">
        <f t="shared" si="23"/>
        <v>-1.1126756213071767</v>
      </c>
      <c r="O88" s="46">
        <f t="shared" si="23"/>
        <v>-1.1144105156405097</v>
      </c>
      <c r="P88" s="46">
        <f t="shared" si="23"/>
        <v>-1.1144105156405097</v>
      </c>
      <c r="Q88" s="46">
        <f t="shared" si="23"/>
        <v>-1.1144105156405097</v>
      </c>
      <c r="R88" s="46">
        <f t="shared" si="23"/>
        <v>-1.11267365964051</v>
      </c>
      <c r="S88" s="46">
        <f t="shared" si="23"/>
        <v>-1.11267365964051</v>
      </c>
      <c r="T88" s="46">
        <f t="shared" si="23"/>
        <v>-1.1109365213071765</v>
      </c>
      <c r="U88" s="46">
        <f t="shared" si="23"/>
        <v>-1.1109365213071765</v>
      </c>
      <c r="V88" s="46">
        <f t="shared" si="23"/>
        <v>-1.1109365213071765</v>
      </c>
      <c r="W88" s="46">
        <f t="shared" si="23"/>
        <v>-1.1109365213071765</v>
      </c>
      <c r="X88" s="46">
        <f t="shared" si="23"/>
        <v>-1.1109365213071765</v>
      </c>
      <c r="Y88" s="46">
        <f t="shared" si="23"/>
        <v>-1.1109365213071765</v>
      </c>
      <c r="Z88" s="46">
        <f t="shared" si="23"/>
        <v>-1.1109365213071765</v>
      </c>
      <c r="AA88" s="46">
        <f t="shared" si="23"/>
        <v>-1.1109365213071765</v>
      </c>
      <c r="AB88" s="46">
        <f t="shared" si="23"/>
        <v>-1.1109365213071765</v>
      </c>
      <c r="AC88" s="46">
        <f t="shared" si="23"/>
        <v>-1.1109365213071765</v>
      </c>
      <c r="AD88" s="46">
        <f t="shared" si="23"/>
        <v>-1.1109365213071765</v>
      </c>
      <c r="AE88" s="46">
        <f t="shared" si="23"/>
        <v>-1.1109365213071765</v>
      </c>
    </row>
    <row r="89" spans="1:31" x14ac:dyDescent="0.2">
      <c r="A89" s="25" t="s">
        <v>127</v>
      </c>
    </row>
    <row r="90" spans="1:31" x14ac:dyDescent="0.2">
      <c r="A90" s="26" t="s">
        <v>29</v>
      </c>
      <c r="C90" s="30">
        <f t="shared" ref="C90:AE90" si="24">C44</f>
        <v>161.2021</v>
      </c>
      <c r="D90" s="30">
        <f t="shared" si="24"/>
        <v>161.36439999999999</v>
      </c>
      <c r="E90" s="30">
        <f t="shared" si="24"/>
        <v>-161.52669999999998</v>
      </c>
      <c r="F90" s="30">
        <f t="shared" si="24"/>
        <v>-161.68899999999996</v>
      </c>
      <c r="G90" s="30">
        <f t="shared" si="24"/>
        <v>-161.85129999999995</v>
      </c>
      <c r="H90" s="30">
        <f t="shared" si="24"/>
        <v>-162.01359999999994</v>
      </c>
      <c r="I90" s="30">
        <f t="shared" si="24"/>
        <v>-162.17589999999993</v>
      </c>
      <c r="J90" s="30">
        <f t="shared" si="24"/>
        <v>-162.33819999999992</v>
      </c>
      <c r="K90" s="30">
        <f t="shared" si="24"/>
        <v>-162.5004999999999</v>
      </c>
      <c r="L90" s="30">
        <f t="shared" si="24"/>
        <v>-162.66279999999989</v>
      </c>
      <c r="M90" s="30">
        <f t="shared" si="24"/>
        <v>-162.82509999999988</v>
      </c>
      <c r="N90" s="30">
        <f t="shared" si="24"/>
        <v>-160.7746699999999</v>
      </c>
      <c r="O90" s="30">
        <f t="shared" si="24"/>
        <v>-160.62033999999991</v>
      </c>
      <c r="P90" s="30">
        <f t="shared" si="24"/>
        <v>-160.46600999999993</v>
      </c>
      <c r="Q90" s="30">
        <f t="shared" si="24"/>
        <v>-160.31167999999994</v>
      </c>
      <c r="R90" s="30">
        <f t="shared" si="24"/>
        <v>-160.15734999999995</v>
      </c>
      <c r="S90" s="30">
        <f t="shared" si="24"/>
        <v>-160.00301999999996</v>
      </c>
      <c r="T90" s="30">
        <f t="shared" si="24"/>
        <v>-161.26300999999995</v>
      </c>
      <c r="U90" s="30">
        <f t="shared" si="24"/>
        <v>-160.86432999999994</v>
      </c>
      <c r="V90" s="30">
        <f t="shared" si="24"/>
        <v>-160.4656499999999</v>
      </c>
      <c r="W90" s="30">
        <f t="shared" si="24"/>
        <v>-160.06696999999988</v>
      </c>
      <c r="X90" s="30">
        <f t="shared" si="24"/>
        <v>-159.66828999999987</v>
      </c>
      <c r="Y90" s="30">
        <f t="shared" si="24"/>
        <v>-159.26960999999983</v>
      </c>
      <c r="Z90" s="30">
        <f t="shared" si="24"/>
        <v>-160.2237699999998</v>
      </c>
      <c r="AA90" s="30">
        <f t="shared" si="24"/>
        <v>-160.18942999999979</v>
      </c>
      <c r="AB90" s="30">
        <f t="shared" si="24"/>
        <v>-160.15508999999977</v>
      </c>
      <c r="AC90" s="30">
        <f t="shared" si="24"/>
        <v>-160.12074999999973</v>
      </c>
      <c r="AD90" s="30">
        <f t="shared" si="24"/>
        <v>-160.08640999999972</v>
      </c>
      <c r="AE90" s="30">
        <f t="shared" si="24"/>
        <v>-160.05206999999967</v>
      </c>
    </row>
    <row r="91" spans="1:31" x14ac:dyDescent="0.2">
      <c r="A91" s="26" t="s">
        <v>128</v>
      </c>
      <c r="C91" s="19" t="str">
        <f t="shared" ref="C91:AE91" si="25">C17</f>
        <v>NO</v>
      </c>
      <c r="D91" s="19" t="str">
        <f t="shared" si="25"/>
        <v>NO</v>
      </c>
      <c r="E91" s="19" t="str">
        <f t="shared" si="25"/>
        <v>NO</v>
      </c>
      <c r="F91" s="19" t="str">
        <f t="shared" si="25"/>
        <v>NO</v>
      </c>
      <c r="G91" s="19" t="str">
        <f t="shared" si="25"/>
        <v>NO</v>
      </c>
      <c r="H91" s="19" t="str">
        <f t="shared" si="25"/>
        <v>NO</v>
      </c>
      <c r="I91" s="19" t="str">
        <f t="shared" si="25"/>
        <v>NO</v>
      </c>
      <c r="J91" s="19" t="str">
        <f t="shared" si="25"/>
        <v>NO</v>
      </c>
      <c r="K91" s="19" t="str">
        <f t="shared" si="25"/>
        <v>NO</v>
      </c>
      <c r="L91" s="19" t="str">
        <f t="shared" si="25"/>
        <v>NO</v>
      </c>
      <c r="M91" s="19" t="str">
        <f t="shared" si="25"/>
        <v>NO</v>
      </c>
      <c r="N91" s="19" t="str">
        <f t="shared" si="25"/>
        <v>NO</v>
      </c>
      <c r="O91" s="19" t="str">
        <f t="shared" si="25"/>
        <v>NO</v>
      </c>
      <c r="P91" s="19" t="str">
        <f t="shared" si="25"/>
        <v>NO</v>
      </c>
      <c r="Q91" s="19" t="str">
        <f t="shared" si="25"/>
        <v>NO</v>
      </c>
      <c r="R91" s="19" t="str">
        <f t="shared" si="25"/>
        <v>NO</v>
      </c>
      <c r="S91" s="19" t="str">
        <f t="shared" si="25"/>
        <v>NO</v>
      </c>
      <c r="T91" s="19" t="str">
        <f t="shared" si="25"/>
        <v>NO</v>
      </c>
      <c r="U91" s="19" t="str">
        <f t="shared" si="25"/>
        <v>NO</v>
      </c>
      <c r="V91" s="19" t="str">
        <f t="shared" si="25"/>
        <v>NO</v>
      </c>
      <c r="W91" s="19" t="str">
        <f t="shared" si="25"/>
        <v>NO</v>
      </c>
      <c r="X91" s="19" t="str">
        <f t="shared" si="25"/>
        <v>NO</v>
      </c>
      <c r="Y91" s="19" t="str">
        <f t="shared" si="25"/>
        <v>NO</v>
      </c>
      <c r="Z91" s="19" t="str">
        <f t="shared" si="25"/>
        <v>NO</v>
      </c>
      <c r="AA91" s="19" t="str">
        <f t="shared" si="25"/>
        <v>NO</v>
      </c>
      <c r="AB91" s="19" t="str">
        <f t="shared" si="25"/>
        <v>NO</v>
      </c>
      <c r="AC91" s="19" t="str">
        <f t="shared" si="25"/>
        <v>NO</v>
      </c>
      <c r="AD91" s="19" t="str">
        <f t="shared" si="25"/>
        <v>NO</v>
      </c>
      <c r="AE91" s="19" t="str">
        <f t="shared" si="25"/>
        <v>NO</v>
      </c>
    </row>
    <row r="92" spans="1:31" x14ac:dyDescent="0.2">
      <c r="A92" s="26" t="s">
        <v>20</v>
      </c>
      <c r="C92" s="19" t="str">
        <f t="shared" ref="C92:AE92" si="26">C48</f>
        <v>NO</v>
      </c>
      <c r="D92" s="19" t="str">
        <f t="shared" si="26"/>
        <v>NO</v>
      </c>
      <c r="E92" s="19" t="str">
        <f t="shared" si="26"/>
        <v>NO</v>
      </c>
      <c r="F92" s="19" t="str">
        <f t="shared" si="26"/>
        <v>NO</v>
      </c>
      <c r="G92" s="19" t="str">
        <f t="shared" si="26"/>
        <v>NO</v>
      </c>
      <c r="H92" s="19" t="str">
        <f t="shared" si="26"/>
        <v>NO</v>
      </c>
      <c r="I92" s="19" t="str">
        <f t="shared" si="26"/>
        <v>NO</v>
      </c>
      <c r="J92" s="19" t="str">
        <f t="shared" si="26"/>
        <v>NO</v>
      </c>
      <c r="K92" s="19" t="str">
        <f t="shared" si="26"/>
        <v>NO</v>
      </c>
      <c r="L92" s="19" t="str">
        <f t="shared" si="26"/>
        <v>NO</v>
      </c>
      <c r="M92" s="19" t="str">
        <f t="shared" si="26"/>
        <v>NO</v>
      </c>
      <c r="N92" s="19" t="str">
        <f t="shared" si="26"/>
        <v>NO</v>
      </c>
      <c r="O92" s="19" t="str">
        <f t="shared" si="26"/>
        <v>NO</v>
      </c>
      <c r="P92" s="19" t="str">
        <f t="shared" si="26"/>
        <v>NO</v>
      </c>
      <c r="Q92" s="19" t="str">
        <f t="shared" si="26"/>
        <v>NO</v>
      </c>
      <c r="R92" s="19" t="str">
        <f t="shared" si="26"/>
        <v>NO</v>
      </c>
      <c r="S92" s="19" t="str">
        <f t="shared" si="26"/>
        <v>NO</v>
      </c>
      <c r="T92" s="19" t="str">
        <f t="shared" si="26"/>
        <v>NO</v>
      </c>
      <c r="U92" s="19" t="str">
        <f t="shared" si="26"/>
        <v>NO</v>
      </c>
      <c r="V92" s="19" t="str">
        <f t="shared" si="26"/>
        <v>NO</v>
      </c>
      <c r="W92" s="19" t="str">
        <f t="shared" si="26"/>
        <v>NO</v>
      </c>
      <c r="X92" s="19" t="str">
        <f t="shared" si="26"/>
        <v>NO</v>
      </c>
      <c r="Y92" s="19" t="str">
        <f t="shared" si="26"/>
        <v>NO</v>
      </c>
      <c r="Z92" s="19" t="str">
        <f t="shared" si="26"/>
        <v>NO</v>
      </c>
      <c r="AA92" s="19" t="str">
        <f t="shared" si="26"/>
        <v>NO</v>
      </c>
      <c r="AB92" s="19" t="str">
        <f t="shared" si="26"/>
        <v>NO</v>
      </c>
      <c r="AC92" s="19" t="str">
        <f t="shared" si="26"/>
        <v>NO</v>
      </c>
      <c r="AD92" s="19" t="str">
        <f t="shared" si="26"/>
        <v>NO</v>
      </c>
      <c r="AE92" s="19" t="str">
        <f t="shared" si="26"/>
        <v>NO</v>
      </c>
    </row>
    <row r="93" spans="1:31" x14ac:dyDescent="0.2">
      <c r="A93" s="26" t="s">
        <v>21</v>
      </c>
      <c r="C93" s="30">
        <f t="shared" ref="C93:AE93" si="27">C49</f>
        <v>-20.96</v>
      </c>
      <c r="D93" s="30">
        <f t="shared" si="27"/>
        <v>-20.96</v>
      </c>
      <c r="E93" s="30">
        <f t="shared" si="27"/>
        <v>-20.96</v>
      </c>
      <c r="F93" s="30">
        <f t="shared" si="27"/>
        <v>-20.96</v>
      </c>
      <c r="G93" s="30">
        <f t="shared" si="27"/>
        <v>-20.96</v>
      </c>
      <c r="H93" s="30">
        <f t="shared" si="27"/>
        <v>-20.96</v>
      </c>
      <c r="I93" s="30">
        <f t="shared" si="27"/>
        <v>-20.96</v>
      </c>
      <c r="J93" s="30">
        <f t="shared" si="27"/>
        <v>-20.96</v>
      </c>
      <c r="K93" s="30">
        <f t="shared" si="27"/>
        <v>-20.96</v>
      </c>
      <c r="L93" s="30">
        <f t="shared" si="27"/>
        <v>-20.96</v>
      </c>
      <c r="M93" s="30">
        <f t="shared" si="27"/>
        <v>-20.96</v>
      </c>
      <c r="N93" s="30">
        <f t="shared" si="27"/>
        <v>-21.161339999999981</v>
      </c>
      <c r="O93" s="30">
        <f t="shared" si="27"/>
        <v>-21.36268000000004</v>
      </c>
      <c r="P93" s="30">
        <f t="shared" si="27"/>
        <v>-21.564020000000021</v>
      </c>
      <c r="Q93" s="30">
        <f t="shared" si="27"/>
        <v>-21.765360000000001</v>
      </c>
      <c r="R93" s="30">
        <f t="shared" si="27"/>
        <v>-21.966699999999999</v>
      </c>
      <c r="S93" s="30">
        <f t="shared" si="27"/>
        <v>-22.16804000000004</v>
      </c>
      <c r="T93" s="30">
        <f t="shared" si="27"/>
        <v>-22.536874999999998</v>
      </c>
      <c r="U93" s="30">
        <f t="shared" si="27"/>
        <v>-22.505468749999999</v>
      </c>
      <c r="V93" s="30">
        <f t="shared" si="27"/>
        <v>-22.65984375</v>
      </c>
      <c r="W93" s="30">
        <f t="shared" si="27"/>
        <v>-22.773125</v>
      </c>
      <c r="X93" s="30">
        <f t="shared" si="27"/>
        <v>-23.4334375</v>
      </c>
      <c r="Y93" s="30">
        <f t="shared" si="27"/>
        <v>-23.467968750000001</v>
      </c>
      <c r="Z93" s="30">
        <f t="shared" si="27"/>
        <v>-23.516562499999999</v>
      </c>
      <c r="AA93" s="30">
        <f t="shared" si="27"/>
        <v>-24.970790000000001</v>
      </c>
      <c r="AB93" s="30">
        <f t="shared" si="27"/>
        <v>-24.977810000000002</v>
      </c>
      <c r="AC93" s="30">
        <f t="shared" si="27"/>
        <v>-24.984375</v>
      </c>
      <c r="AD93" s="30">
        <f t="shared" si="27"/>
        <v>-25.008600000000001</v>
      </c>
      <c r="AE93" s="30">
        <f t="shared" si="27"/>
        <v>-24.889375000000001</v>
      </c>
    </row>
    <row r="94" spans="1:31" x14ac:dyDescent="0.2">
      <c r="A94" s="26" t="s">
        <v>12</v>
      </c>
      <c r="C94" s="19" t="str">
        <f t="shared" ref="C94:AE94" si="28">C29</f>
        <v>NO</v>
      </c>
      <c r="D94" s="19" t="str">
        <f t="shared" si="28"/>
        <v>NO</v>
      </c>
      <c r="E94" s="19" t="str">
        <f t="shared" si="28"/>
        <v>NO</v>
      </c>
      <c r="F94" s="19" t="str">
        <f t="shared" si="28"/>
        <v>NO</v>
      </c>
      <c r="G94" s="19" t="str">
        <f t="shared" si="28"/>
        <v>NO</v>
      </c>
      <c r="H94" s="19" t="str">
        <f t="shared" si="28"/>
        <v>NO</v>
      </c>
      <c r="I94" s="19" t="str">
        <f t="shared" si="28"/>
        <v>NO</v>
      </c>
      <c r="J94" s="19" t="str">
        <f t="shared" si="28"/>
        <v>NO</v>
      </c>
      <c r="K94" s="19" t="str">
        <f t="shared" si="28"/>
        <v>NO</v>
      </c>
      <c r="L94" s="19" t="str">
        <f t="shared" si="28"/>
        <v>NO</v>
      </c>
      <c r="M94" s="19" t="str">
        <f t="shared" si="28"/>
        <v>NO</v>
      </c>
      <c r="N94" s="19" t="str">
        <f t="shared" si="28"/>
        <v>NO</v>
      </c>
      <c r="O94" s="19" t="str">
        <f t="shared" si="28"/>
        <v>NO</v>
      </c>
      <c r="P94" s="19" t="str">
        <f t="shared" si="28"/>
        <v>NO</v>
      </c>
      <c r="Q94" s="19" t="str">
        <f t="shared" si="28"/>
        <v>NO</v>
      </c>
      <c r="R94" s="19" t="str">
        <f t="shared" si="28"/>
        <v>NO</v>
      </c>
      <c r="S94" s="19" t="str">
        <f t="shared" si="28"/>
        <v>NO</v>
      </c>
      <c r="T94" s="19" t="str">
        <f t="shared" si="28"/>
        <v>NO</v>
      </c>
      <c r="U94" s="19" t="str">
        <f t="shared" si="28"/>
        <v>NO</v>
      </c>
      <c r="V94" s="19" t="str">
        <f t="shared" si="28"/>
        <v>NO</v>
      </c>
      <c r="W94" s="19" t="str">
        <f t="shared" si="28"/>
        <v>NO</v>
      </c>
      <c r="X94" s="19" t="str">
        <f t="shared" si="28"/>
        <v>NO</v>
      </c>
      <c r="Y94" s="19" t="str">
        <f t="shared" si="28"/>
        <v>NO</v>
      </c>
      <c r="Z94" s="19" t="str">
        <f t="shared" si="28"/>
        <v>NO</v>
      </c>
      <c r="AA94" s="19" t="str">
        <f t="shared" si="28"/>
        <v>NO</v>
      </c>
      <c r="AB94" s="19" t="str">
        <f t="shared" si="28"/>
        <v>NO</v>
      </c>
      <c r="AC94" s="19" t="str">
        <f t="shared" si="28"/>
        <v>NO</v>
      </c>
      <c r="AD94" s="19" t="str">
        <f t="shared" si="28"/>
        <v>NO</v>
      </c>
      <c r="AE94" s="19" t="str">
        <f t="shared" si="28"/>
        <v>NO</v>
      </c>
    </row>
    <row r="95" spans="1:31" x14ac:dyDescent="0.2">
      <c r="A95" s="26" t="s">
        <v>19</v>
      </c>
      <c r="C95" s="30">
        <f t="shared" ref="C95:AE95" si="29">C46</f>
        <v>-31.934999999999999</v>
      </c>
      <c r="D95" s="30">
        <f t="shared" si="29"/>
        <v>-31.934999999999999</v>
      </c>
      <c r="E95" s="30">
        <f t="shared" si="29"/>
        <v>-31.934999999999999</v>
      </c>
      <c r="F95" s="30">
        <f t="shared" si="29"/>
        <v>-31.934999999999999</v>
      </c>
      <c r="G95" s="30">
        <f t="shared" si="29"/>
        <v>-31.934999999999999</v>
      </c>
      <c r="H95" s="30">
        <f t="shared" si="29"/>
        <v>-31.934999999999999</v>
      </c>
      <c r="I95" s="30">
        <f t="shared" si="29"/>
        <v>-31.934999999999999</v>
      </c>
      <c r="J95" s="30">
        <f t="shared" si="29"/>
        <v>-31.934999999999999</v>
      </c>
      <c r="K95" s="30">
        <f t="shared" si="29"/>
        <v>-31.934999999999999</v>
      </c>
      <c r="L95" s="30">
        <f t="shared" si="29"/>
        <v>-31.934999999999999</v>
      </c>
      <c r="M95" s="30">
        <f t="shared" si="29"/>
        <v>-31.934999999999999</v>
      </c>
      <c r="N95" s="30">
        <f t="shared" si="29"/>
        <v>-31.934999999999999</v>
      </c>
      <c r="O95" s="30">
        <f t="shared" si="29"/>
        <v>-31.934999999999999</v>
      </c>
      <c r="P95" s="30">
        <f t="shared" si="29"/>
        <v>-31.934999999999999</v>
      </c>
      <c r="Q95" s="30">
        <f t="shared" si="29"/>
        <v>-31.934999999999999</v>
      </c>
      <c r="R95" s="30">
        <f t="shared" si="29"/>
        <v>-31.934999999999999</v>
      </c>
      <c r="S95" s="30">
        <f t="shared" si="29"/>
        <v>-31.934999999999999</v>
      </c>
      <c r="T95" s="30">
        <f t="shared" si="29"/>
        <v>-31.934999999999999</v>
      </c>
      <c r="U95" s="30">
        <f t="shared" si="29"/>
        <v>-31.934999999999999</v>
      </c>
      <c r="V95" s="30">
        <f t="shared" si="29"/>
        <v>-31.934999999999999</v>
      </c>
      <c r="W95" s="30">
        <f t="shared" si="29"/>
        <v>-31.934999999999999</v>
      </c>
      <c r="X95" s="30">
        <f t="shared" si="29"/>
        <v>-31.934999999999999</v>
      </c>
      <c r="Y95" s="30">
        <f t="shared" si="29"/>
        <v>-31.934999999999999</v>
      </c>
      <c r="Z95" s="30">
        <f t="shared" si="29"/>
        <v>-31.934999999999999</v>
      </c>
      <c r="AA95" s="30">
        <f t="shared" si="29"/>
        <v>-31.934999999999999</v>
      </c>
      <c r="AB95" s="30">
        <f t="shared" si="29"/>
        <v>-31.934999999999999</v>
      </c>
      <c r="AC95" s="30">
        <f t="shared" si="29"/>
        <v>-31.934999999999999</v>
      </c>
      <c r="AD95" s="30">
        <f t="shared" si="29"/>
        <v>-31.934999999999999</v>
      </c>
      <c r="AE95" s="30">
        <f t="shared" si="29"/>
        <v>-31.934999999999999</v>
      </c>
    </row>
    <row r="96" spans="1:31" x14ac:dyDescent="0.2">
      <c r="A96" s="26" t="s">
        <v>3</v>
      </c>
      <c r="B96" s="19"/>
      <c r="C96" s="30" t="str">
        <f>+C13</f>
        <v>NO</v>
      </c>
      <c r="D96" s="30" t="str">
        <f t="shared" ref="D96:AE96" si="30">+D13</f>
        <v>NO</v>
      </c>
      <c r="E96" s="30" t="str">
        <f t="shared" si="30"/>
        <v>NO</v>
      </c>
      <c r="F96" s="30" t="str">
        <f t="shared" si="30"/>
        <v>NO</v>
      </c>
      <c r="G96" s="30" t="str">
        <f t="shared" si="30"/>
        <v>NO</v>
      </c>
      <c r="H96" s="30" t="str">
        <f t="shared" si="30"/>
        <v>NO</v>
      </c>
      <c r="I96" s="30" t="str">
        <f t="shared" si="30"/>
        <v>NO</v>
      </c>
      <c r="J96" s="30" t="str">
        <f t="shared" si="30"/>
        <v>NO</v>
      </c>
      <c r="K96" s="30" t="str">
        <f t="shared" si="30"/>
        <v>NO</v>
      </c>
      <c r="L96" s="30" t="str">
        <f t="shared" si="30"/>
        <v>NO</v>
      </c>
      <c r="M96" s="30" t="str">
        <f t="shared" si="30"/>
        <v>NO</v>
      </c>
      <c r="N96" s="30" t="str">
        <f t="shared" si="30"/>
        <v>NO</v>
      </c>
      <c r="O96" s="30" t="str">
        <f t="shared" si="30"/>
        <v>NO</v>
      </c>
      <c r="P96" s="30" t="str">
        <f t="shared" si="30"/>
        <v>NO</v>
      </c>
      <c r="Q96" s="30" t="str">
        <f t="shared" si="30"/>
        <v>NO</v>
      </c>
      <c r="R96" s="30" t="str">
        <f t="shared" si="30"/>
        <v>NO</v>
      </c>
      <c r="S96" s="30" t="str">
        <f t="shared" si="30"/>
        <v>NO</v>
      </c>
      <c r="T96" s="30" t="str">
        <f t="shared" si="30"/>
        <v>NO</v>
      </c>
      <c r="U96" s="30" t="str">
        <f t="shared" si="30"/>
        <v>NO</v>
      </c>
      <c r="V96" s="30" t="str">
        <f t="shared" si="30"/>
        <v>NO</v>
      </c>
      <c r="W96" s="30" t="str">
        <f t="shared" si="30"/>
        <v>NO</v>
      </c>
      <c r="X96" s="30" t="str">
        <f t="shared" si="30"/>
        <v>NO</v>
      </c>
      <c r="Y96" s="30" t="str">
        <f t="shared" si="30"/>
        <v>NO</v>
      </c>
      <c r="Z96" s="30" t="str">
        <f t="shared" si="30"/>
        <v>NO</v>
      </c>
      <c r="AA96" s="30" t="str">
        <f t="shared" si="30"/>
        <v>NO</v>
      </c>
      <c r="AB96" s="30" t="str">
        <f t="shared" si="30"/>
        <v>NO</v>
      </c>
      <c r="AC96" s="30" t="str">
        <f t="shared" si="30"/>
        <v>NO</v>
      </c>
      <c r="AD96" s="30" t="str">
        <f t="shared" si="30"/>
        <v>NO</v>
      </c>
      <c r="AE96" s="30" t="str">
        <f t="shared" si="30"/>
        <v>NO</v>
      </c>
    </row>
    <row r="97" spans="1:33" x14ac:dyDescent="0.2">
      <c r="A97" s="26" t="s">
        <v>10</v>
      </c>
      <c r="C97" s="30">
        <f t="shared" ref="C97:AE97" si="31">C27</f>
        <v>-2525.3613</v>
      </c>
      <c r="D97" s="30">
        <f t="shared" si="31"/>
        <v>-2516.5160999999998</v>
      </c>
      <c r="E97" s="30">
        <f t="shared" si="31"/>
        <v>-2507.5736999999999</v>
      </c>
      <c r="F97" s="30">
        <f t="shared" si="31"/>
        <v>-2498.4693000000002</v>
      </c>
      <c r="G97" s="30">
        <f t="shared" si="31"/>
        <v>-2489.1543000000001</v>
      </c>
      <c r="H97" s="30">
        <f t="shared" si="31"/>
        <v>-2479.7096999999999</v>
      </c>
      <c r="I97" s="30">
        <f t="shared" si="31"/>
        <v>-2469.7467000000001</v>
      </c>
      <c r="J97" s="30">
        <f t="shared" si="31"/>
        <v>-2459.5407</v>
      </c>
      <c r="K97" s="30">
        <f t="shared" si="31"/>
        <v>-2449.1484</v>
      </c>
      <c r="L97" s="30">
        <f t="shared" si="31"/>
        <v>-2438.4888000000001</v>
      </c>
      <c r="M97" s="30">
        <f t="shared" si="31"/>
        <v>-2427.6104999999998</v>
      </c>
      <c r="N97" s="30">
        <f t="shared" si="31"/>
        <v>-2375.3897999999999</v>
      </c>
      <c r="O97" s="30">
        <f t="shared" si="31"/>
        <v>-2322.8289</v>
      </c>
      <c r="P97" s="30">
        <f t="shared" si="31"/>
        <v>-2269.944</v>
      </c>
      <c r="Q97" s="30">
        <f t="shared" si="31"/>
        <v>-2216.2815000000001</v>
      </c>
      <c r="R97" s="30">
        <f t="shared" si="31"/>
        <v>-2162.7972</v>
      </c>
      <c r="S97" s="30">
        <f t="shared" si="31"/>
        <v>-2125.9746</v>
      </c>
      <c r="T97" s="30">
        <f t="shared" si="31"/>
        <v>-2089.2249000000002</v>
      </c>
      <c r="U97" s="30">
        <f t="shared" si="31"/>
        <v>-2051.7057</v>
      </c>
      <c r="V97" s="30">
        <f t="shared" si="31"/>
        <v>-2027.7539999999999</v>
      </c>
      <c r="W97" s="30">
        <f t="shared" si="31"/>
        <v>-2004.7013999999999</v>
      </c>
      <c r="X97" s="30">
        <f t="shared" si="31"/>
        <v>-1980.1665</v>
      </c>
      <c r="Y97" s="30">
        <f t="shared" si="31"/>
        <v>-1955.4938999999999</v>
      </c>
      <c r="Z97" s="30">
        <f t="shared" si="31"/>
        <v>-1941.1569</v>
      </c>
      <c r="AA97" s="30">
        <f t="shared" si="31"/>
        <v>-1926.5526</v>
      </c>
      <c r="AB97" s="30">
        <f t="shared" si="31"/>
        <v>-1911.3326999999999</v>
      </c>
      <c r="AC97" s="30">
        <f t="shared" si="31"/>
        <v>-1896.5097000000001</v>
      </c>
      <c r="AD97" s="30">
        <f t="shared" si="31"/>
        <v>-1859.7438</v>
      </c>
      <c r="AE97" s="30">
        <f t="shared" si="31"/>
        <v>-1823.7474</v>
      </c>
    </row>
    <row r="98" spans="1:33" ht="12" thickBot="1" x14ac:dyDescent="0.25">
      <c r="A98" s="26" t="s">
        <v>0</v>
      </c>
      <c r="C98" s="19" t="str">
        <f t="shared" ref="C98:AE98" si="32">C10</f>
        <v>NO</v>
      </c>
      <c r="D98" s="19" t="str">
        <f t="shared" si="32"/>
        <v>NO</v>
      </c>
      <c r="E98" s="19" t="str">
        <f t="shared" si="32"/>
        <v>NO</v>
      </c>
      <c r="F98" s="19" t="str">
        <f t="shared" si="32"/>
        <v>NO</v>
      </c>
      <c r="G98" s="19" t="str">
        <f t="shared" si="32"/>
        <v>NO</v>
      </c>
      <c r="H98" s="19" t="str">
        <f t="shared" si="32"/>
        <v>NO</v>
      </c>
      <c r="I98" s="19" t="str">
        <f t="shared" si="32"/>
        <v>NO</v>
      </c>
      <c r="J98" s="19" t="str">
        <f t="shared" si="32"/>
        <v>NO</v>
      </c>
      <c r="K98" s="19" t="str">
        <f t="shared" si="32"/>
        <v>NO</v>
      </c>
      <c r="L98" s="19" t="str">
        <f t="shared" si="32"/>
        <v>NO</v>
      </c>
      <c r="M98" s="19" t="str">
        <f t="shared" si="32"/>
        <v>NO</v>
      </c>
      <c r="N98" s="19" t="str">
        <f t="shared" si="32"/>
        <v>NO</v>
      </c>
      <c r="O98" s="19" t="str">
        <f t="shared" si="32"/>
        <v>NO</v>
      </c>
      <c r="P98" s="19" t="str">
        <f t="shared" si="32"/>
        <v>NO</v>
      </c>
      <c r="Q98" s="19" t="str">
        <f t="shared" si="32"/>
        <v>NO</v>
      </c>
      <c r="R98" s="19" t="str">
        <f t="shared" si="32"/>
        <v>NO</v>
      </c>
      <c r="S98" s="19" t="str">
        <f t="shared" si="32"/>
        <v>NO</v>
      </c>
      <c r="T98" s="19" t="str">
        <f t="shared" si="32"/>
        <v>NO</v>
      </c>
      <c r="U98" s="19" t="str">
        <f t="shared" si="32"/>
        <v>NO</v>
      </c>
      <c r="V98" s="19" t="str">
        <f t="shared" si="32"/>
        <v>NO</v>
      </c>
      <c r="W98" s="19" t="str">
        <f t="shared" si="32"/>
        <v>NO</v>
      </c>
      <c r="X98" s="19" t="str">
        <f t="shared" si="32"/>
        <v>NO</v>
      </c>
      <c r="Y98" s="19" t="str">
        <f t="shared" si="32"/>
        <v>NO</v>
      </c>
      <c r="Z98" s="19" t="str">
        <f t="shared" si="32"/>
        <v>NO</v>
      </c>
      <c r="AA98" s="19" t="str">
        <f t="shared" si="32"/>
        <v>NO</v>
      </c>
      <c r="AB98" s="19" t="str">
        <f t="shared" si="32"/>
        <v>NO</v>
      </c>
      <c r="AC98" s="19" t="str">
        <f t="shared" si="32"/>
        <v>NO</v>
      </c>
      <c r="AD98" s="19" t="str">
        <f t="shared" si="32"/>
        <v>NO</v>
      </c>
      <c r="AE98" s="19" t="str">
        <f t="shared" si="32"/>
        <v>NO</v>
      </c>
    </row>
    <row r="99" spans="1:33" ht="12" thickBot="1" x14ac:dyDescent="0.25">
      <c r="A99" s="41" t="s">
        <v>175</v>
      </c>
      <c r="C99" s="43">
        <f>SUM(C90:C98)/1000*(44/12)</f>
        <v>-8.8625320666666667</v>
      </c>
      <c r="D99" s="43">
        <f t="shared" ref="D99:AE99" si="33">SUM(D90:D98)/1000*(44/12)</f>
        <v>-8.8295045666666656</v>
      </c>
      <c r="E99" s="43">
        <f t="shared" si="33"/>
        <v>-9.9806498000000001</v>
      </c>
      <c r="F99" s="43">
        <f t="shared" si="33"/>
        <v>-9.9478621</v>
      </c>
      <c r="G99" s="43">
        <f t="shared" si="33"/>
        <v>-9.9143021999999998</v>
      </c>
      <c r="H99" s="43">
        <f t="shared" si="33"/>
        <v>-9.8802670999999993</v>
      </c>
      <c r="I99" s="43">
        <f t="shared" si="33"/>
        <v>-9.8443312000000009</v>
      </c>
      <c r="J99" s="43">
        <f t="shared" si="33"/>
        <v>-9.8075042999999997</v>
      </c>
      <c r="K99" s="43">
        <f t="shared" si="33"/>
        <v>-9.7699942999999987</v>
      </c>
      <c r="L99" s="43">
        <f t="shared" si="33"/>
        <v>-9.7315041999999998</v>
      </c>
      <c r="M99" s="43">
        <f t="shared" si="33"/>
        <v>-9.6922121999999984</v>
      </c>
      <c r="N99" s="43">
        <f t="shared" si="33"/>
        <v>-9.4939563033333325</v>
      </c>
      <c r="O99" s="43">
        <f t="shared" si="33"/>
        <v>-9.3014053733333331</v>
      </c>
      <c r="P99" s="43">
        <f t="shared" si="33"/>
        <v>-9.1076664433333328</v>
      </c>
      <c r="Q99" s="43">
        <f t="shared" si="33"/>
        <v>-8.9110763133333339</v>
      </c>
      <c r="R99" s="43">
        <f t="shared" si="33"/>
        <v>-8.7151395833333325</v>
      </c>
      <c r="S99" s="43">
        <f t="shared" si="33"/>
        <v>-8.5802957533333331</v>
      </c>
      <c r="T99" s="43">
        <f t="shared" si="33"/>
        <v>-8.4515192116666658</v>
      </c>
      <c r="U99" s="43">
        <f t="shared" si="33"/>
        <v>-8.312371828749999</v>
      </c>
      <c r="V99" s="43">
        <f t="shared" si="33"/>
        <v>-8.2236531437499991</v>
      </c>
      <c r="W99" s="43">
        <f t="shared" si="33"/>
        <v>-8.1380804816666661</v>
      </c>
      <c r="X99" s="43">
        <f t="shared" si="33"/>
        <v>-8.0490785008333336</v>
      </c>
      <c r="Y99" s="43">
        <f t="shared" si="33"/>
        <v>-7.9572770887499988</v>
      </c>
      <c r="Z99" s="43">
        <f t="shared" si="33"/>
        <v>-7.9083848524999985</v>
      </c>
      <c r="AA99" s="43">
        <f t="shared" si="33"/>
        <v>-7.8600420066666645</v>
      </c>
      <c r="AB99" s="43">
        <f t="shared" si="33"/>
        <v>-7.8041355333333327</v>
      </c>
      <c r="AC99" s="43">
        <f t="shared" si="33"/>
        <v>-7.7496826916666652</v>
      </c>
      <c r="AD99" s="43">
        <f t="shared" si="33"/>
        <v>-7.6148373033333323</v>
      </c>
      <c r="AE99" s="43">
        <f t="shared" si="33"/>
        <v>-7.4822874316666654</v>
      </c>
    </row>
    <row r="101" spans="1:33" x14ac:dyDescent="0.2">
      <c r="A101" s="88" t="s">
        <v>197</v>
      </c>
      <c r="C101" s="3">
        <f t="shared" ref="C101:AE101" si="34">SUM(C72+C79+C88+C99)</f>
        <v>-28.968905677540508</v>
      </c>
      <c r="D101" s="3">
        <f t="shared" si="34"/>
        <v>-28.769347055640509</v>
      </c>
      <c r="E101" s="3">
        <f t="shared" si="34"/>
        <v>-29.745196356073841</v>
      </c>
      <c r="F101" s="3">
        <f t="shared" si="34"/>
        <v>-29.52167543317384</v>
      </c>
      <c r="G101" s="3">
        <f t="shared" si="34"/>
        <v>-29.309377539307178</v>
      </c>
      <c r="H101" s="3">
        <f t="shared" si="34"/>
        <v>-29.097401347407178</v>
      </c>
      <c r="I101" s="3">
        <f t="shared" si="34"/>
        <v>-28.935467726840514</v>
      </c>
      <c r="J101" s="3">
        <f t="shared" si="34"/>
        <v>-28.734762079940509</v>
      </c>
      <c r="K101" s="3">
        <f t="shared" si="34"/>
        <v>-28.527177440040511</v>
      </c>
      <c r="L101" s="3">
        <f t="shared" si="34"/>
        <v>-28.286742965173843</v>
      </c>
      <c r="M101" s="3">
        <f t="shared" si="34"/>
        <v>-28.10275905994051</v>
      </c>
      <c r="N101" s="3">
        <f t="shared" si="34"/>
        <v>-27.675631990707174</v>
      </c>
      <c r="O101" s="3">
        <f t="shared" si="34"/>
        <v>-27.277588701473846</v>
      </c>
      <c r="P101" s="3">
        <f t="shared" si="34"/>
        <v>-26.874136807940509</v>
      </c>
      <c r="Q101" s="3">
        <f t="shared" si="34"/>
        <v>-26.493720069040513</v>
      </c>
      <c r="R101" s="3">
        <f t="shared" si="34"/>
        <v>-26.041738705140506</v>
      </c>
      <c r="S101" s="3">
        <f t="shared" si="34"/>
        <v>-25.780156546573842</v>
      </c>
      <c r="T101" s="3">
        <f t="shared" si="34"/>
        <v>-25.42925659204051</v>
      </c>
      <c r="U101" s="3">
        <f t="shared" si="34"/>
        <v>-25.128660798557174</v>
      </c>
      <c r="V101" s="3">
        <f t="shared" si="34"/>
        <v>-24.800464524657176</v>
      </c>
      <c r="W101" s="3">
        <f t="shared" si="34"/>
        <v>-24.51942498034051</v>
      </c>
      <c r="X101" s="3">
        <f t="shared" si="34"/>
        <v>-24.27406628580718</v>
      </c>
      <c r="Y101" s="3">
        <f t="shared" si="34"/>
        <v>-23.976989394413842</v>
      </c>
      <c r="Z101" s="3">
        <f t="shared" si="34"/>
        <v>-23.849018550203837</v>
      </c>
      <c r="AA101" s="3">
        <f t="shared" si="34"/>
        <v>-23.718058809753838</v>
      </c>
      <c r="AB101" s="3">
        <f t="shared" si="34"/>
        <v>-23.661144239073842</v>
      </c>
      <c r="AC101" s="3">
        <f t="shared" si="34"/>
        <v>-23.488021063390509</v>
      </c>
      <c r="AD101" s="3">
        <f t="shared" si="34"/>
        <v>-23.248940337623839</v>
      </c>
      <c r="AE101" s="3">
        <f t="shared" si="34"/>
        <v>-23.037814718853841</v>
      </c>
    </row>
    <row r="102" spans="1:33" x14ac:dyDescent="0.2">
      <c r="A102" s="88" t="s">
        <v>199</v>
      </c>
      <c r="C102" s="3">
        <f>C23</f>
        <v>-30.197796482186522</v>
      </c>
      <c r="D102" s="3">
        <f t="shared" ref="D102:AE102" si="35">D23</f>
        <v>-30.197796482186522</v>
      </c>
      <c r="E102" s="3">
        <f t="shared" si="35"/>
        <v>-30.197796482186522</v>
      </c>
      <c r="F102" s="3">
        <f t="shared" si="35"/>
        <v>-30.197796482186522</v>
      </c>
      <c r="G102" s="3">
        <f t="shared" si="35"/>
        <v>-30.197796482186522</v>
      </c>
      <c r="H102" s="3">
        <f t="shared" si="35"/>
        <v>-30.197796482186522</v>
      </c>
      <c r="I102" s="3">
        <f t="shared" si="35"/>
        <v>-30.197796482186522</v>
      </c>
      <c r="J102" s="3">
        <f t="shared" si="35"/>
        <v>-30.197796482186522</v>
      </c>
      <c r="K102" s="3">
        <f t="shared" si="35"/>
        <v>-30.197796482186522</v>
      </c>
      <c r="L102" s="3">
        <f t="shared" si="35"/>
        <v>-30.197796482186522</v>
      </c>
      <c r="M102" s="3">
        <f t="shared" si="35"/>
        <v>-30.197796482186522</v>
      </c>
      <c r="N102" s="3">
        <f t="shared" si="35"/>
        <v>-30.197796482186522</v>
      </c>
      <c r="O102" s="3">
        <f t="shared" si="35"/>
        <v>-30.197796482186522</v>
      </c>
      <c r="P102" s="3">
        <f t="shared" si="35"/>
        <v>-30.197796482186522</v>
      </c>
      <c r="Q102" s="3">
        <f t="shared" si="35"/>
        <v>-30.197796482186522</v>
      </c>
      <c r="R102" s="3">
        <f t="shared" si="35"/>
        <v>-30.197796482186522</v>
      </c>
      <c r="S102" s="3">
        <f t="shared" si="35"/>
        <v>-30.197796482186522</v>
      </c>
      <c r="T102" s="3">
        <f t="shared" si="35"/>
        <v>-30.197796482186522</v>
      </c>
      <c r="U102" s="3">
        <f t="shared" si="35"/>
        <v>-30.19767914885319</v>
      </c>
      <c r="V102" s="3">
        <f t="shared" si="35"/>
        <v>-30.197518732186523</v>
      </c>
      <c r="W102" s="3">
        <f t="shared" si="35"/>
        <v>-30.197561815519855</v>
      </c>
      <c r="X102" s="3">
        <f t="shared" si="35"/>
        <v>-30.197355565519857</v>
      </c>
      <c r="Y102" s="3">
        <f t="shared" si="35"/>
        <v>-30.197498565519854</v>
      </c>
      <c r="Z102" s="3">
        <f t="shared" si="35"/>
        <v>-30.197656232186521</v>
      </c>
      <c r="AA102" s="3">
        <f t="shared" si="35"/>
        <v>-30.197614065519854</v>
      </c>
      <c r="AB102" s="3">
        <f t="shared" si="35"/>
        <v>-30.197460065519856</v>
      </c>
      <c r="AC102" s="3">
        <f t="shared" si="35"/>
        <v>-30.197331732186523</v>
      </c>
      <c r="AD102" s="3">
        <f t="shared" si="35"/>
        <v>-30.197344565519856</v>
      </c>
      <c r="AE102" s="3">
        <f t="shared" si="35"/>
        <v>-30.197344565519856</v>
      </c>
    </row>
    <row r="108" spans="1:33" x14ac:dyDescent="0.2">
      <c r="AG108" s="72"/>
    </row>
    <row r="114" spans="33:33" x14ac:dyDescent="0.2">
      <c r="AG114" s="72"/>
    </row>
    <row r="115" spans="33:33" x14ac:dyDescent="0.2">
      <c r="AG115" s="72"/>
    </row>
    <row r="122" spans="33:33" x14ac:dyDescent="0.2">
      <c r="AG122" s="72"/>
    </row>
    <row r="129" spans="33:33" x14ac:dyDescent="0.2">
      <c r="AG129" s="72"/>
    </row>
    <row r="136" spans="33:33" x14ac:dyDescent="0.2">
      <c r="AG136" s="72"/>
    </row>
    <row r="143" spans="33:33" x14ac:dyDescent="0.2">
      <c r="AG143" s="72"/>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Title sheet</vt:lpstr>
      <vt:lpstr>Recap (fig 1)</vt:lpstr>
      <vt:lpstr>groups</vt:lpstr>
      <vt:lpstr>NCSC FLFL Min soils</vt:lpstr>
      <vt:lpstr>NCSC CLCL Min soils</vt:lpstr>
      <vt:lpstr>NCSC GLGL Min soils</vt:lpstr>
      <vt:lpstr>Wetlands</vt:lpstr>
      <vt:lpstr>NCSC FLFL Org Soils</vt:lpstr>
      <vt:lpstr>NCSC CLCL Org Soils</vt:lpstr>
      <vt:lpstr>NCSC GLGL Org Soils</vt:lpstr>
      <vt:lpstr>CRF4II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2021-08-25T13:17:07Z</dcterms:created>
  <dcterms:modified xsi:type="dcterms:W3CDTF">2022-02-21T16:53:13Z</dcterms:modified>
  <cp:category/>
  <cp:contentStatus/>
</cp:coreProperties>
</file>