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3040" windowHeight="10272"/>
  </bookViews>
  <sheets>
    <sheet name="Title sheet" sheetId="9" r:id="rId1"/>
    <sheet name="final_tables" sheetId="4" r:id="rId2"/>
    <sheet name="articles_prairie_hors_LUC" sheetId="1" r:id="rId3"/>
    <sheet name="Lucas JRC 2020" sheetId="8" r:id="rId4"/>
  </sheets>
  <definedNames>
    <definedName name="_xlnm._FilterDatabase" localSheetId="2" hidden="1">articles_prairie_hors_LUC!$2:$34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4" l="1"/>
  <c r="D38" i="4"/>
  <c r="K4" i="8"/>
  <c r="K5" i="8"/>
  <c r="K6" i="8"/>
  <c r="K7" i="8"/>
  <c r="K8" i="8"/>
  <c r="K9" i="8"/>
  <c r="K3" i="8"/>
  <c r="J4" i="8"/>
  <c r="J5" i="8"/>
  <c r="J6" i="8"/>
  <c r="J7" i="8"/>
  <c r="J8" i="8"/>
  <c r="J9" i="8"/>
  <c r="J3" i="8"/>
  <c r="I4" i="8"/>
  <c r="I5" i="8"/>
  <c r="I6" i="8"/>
  <c r="I7" i="8"/>
  <c r="I8" i="8"/>
  <c r="I9" i="8"/>
  <c r="I3" i="8"/>
  <c r="J5" i="4"/>
  <c r="J6" i="4"/>
  <c r="J7" i="4"/>
  <c r="J4" i="4"/>
  <c r="AI1" i="1"/>
  <c r="M14" i="1"/>
  <c r="E9" i="1"/>
  <c r="U6" i="1"/>
  <c r="U9" i="1"/>
  <c r="M7" i="1"/>
  <c r="N7" i="1"/>
  <c r="O7" i="1"/>
  <c r="M8" i="1"/>
  <c r="N8" i="1"/>
  <c r="O8" i="1"/>
  <c r="M9" i="1"/>
  <c r="N9" i="1"/>
  <c r="O9" i="1"/>
  <c r="V9" i="1"/>
  <c r="I8" i="1"/>
  <c r="H8" i="1"/>
  <c r="V8" i="1"/>
  <c r="E6" i="1"/>
  <c r="K9" i="1"/>
  <c r="G9" i="1"/>
  <c r="H9" i="1" s="1"/>
  <c r="K24" i="1"/>
  <c r="K23" i="1"/>
  <c r="O22" i="1"/>
  <c r="N22" i="1"/>
  <c r="M22" i="1"/>
  <c r="T21" i="1"/>
  <c r="O21" i="1"/>
  <c r="N21" i="1"/>
  <c r="M21" i="1"/>
  <c r="I21" i="1"/>
  <c r="X8" i="1"/>
  <c r="W8" i="1"/>
  <c r="I22" i="1"/>
  <c r="I9" i="1"/>
  <c r="H22" i="1"/>
  <c r="H21" i="1"/>
  <c r="Y8" i="1"/>
  <c r="O14" i="4"/>
  <c r="P14" i="4"/>
  <c r="Q14" i="4"/>
  <c r="O15" i="4"/>
  <c r="P15" i="4"/>
  <c r="Q15" i="4"/>
  <c r="O16" i="4"/>
  <c r="P16" i="4"/>
  <c r="Q16" i="4"/>
  <c r="O17" i="4"/>
  <c r="P17" i="4"/>
  <c r="Q17" i="4"/>
  <c r="O18" i="4"/>
  <c r="P18" i="4"/>
  <c r="Q18" i="4"/>
  <c r="O19" i="4"/>
  <c r="P19" i="4"/>
  <c r="Q19" i="4"/>
  <c r="O20" i="4"/>
  <c r="P20" i="4"/>
  <c r="Q20" i="4"/>
  <c r="O21" i="4"/>
  <c r="P21" i="4"/>
  <c r="Q21" i="4"/>
  <c r="O22" i="4"/>
  <c r="P22" i="4"/>
  <c r="Q22" i="4"/>
  <c r="O13" i="4"/>
  <c r="Q13" i="4"/>
  <c r="P13" i="4"/>
  <c r="M15" i="1"/>
  <c r="M16" i="1"/>
  <c r="M17" i="1"/>
  <c r="M18" i="1"/>
  <c r="M19" i="1"/>
  <c r="M20" i="1"/>
  <c r="M13" i="1"/>
  <c r="M3" i="1"/>
  <c r="M4" i="1"/>
  <c r="M35" i="1"/>
  <c r="M36" i="1"/>
  <c r="M37" i="1"/>
  <c r="M38" i="1"/>
  <c r="M39" i="1"/>
  <c r="M40" i="1"/>
  <c r="M41" i="1"/>
  <c r="M42" i="1"/>
  <c r="M5" i="1"/>
  <c r="M6" i="1"/>
  <c r="N18" i="1"/>
  <c r="O18" i="1"/>
  <c r="N19" i="1"/>
  <c r="O19" i="1"/>
  <c r="N20" i="1"/>
  <c r="O20" i="1"/>
  <c r="O17" i="1"/>
  <c r="N17" i="1"/>
  <c r="O16" i="1"/>
  <c r="N16" i="1"/>
  <c r="O15" i="1"/>
  <c r="N15" i="1"/>
  <c r="O14" i="1"/>
  <c r="N14" i="1"/>
  <c r="O13" i="1"/>
  <c r="N13" i="1"/>
  <c r="N3" i="1"/>
  <c r="O3" i="1"/>
  <c r="N4" i="1"/>
  <c r="O4" i="1"/>
  <c r="N35" i="1"/>
  <c r="O35" i="1"/>
  <c r="N36" i="1"/>
  <c r="O36" i="1"/>
  <c r="N37" i="1"/>
  <c r="O37" i="1"/>
  <c r="N38" i="1"/>
  <c r="O38" i="1"/>
  <c r="N39" i="1"/>
  <c r="O39" i="1"/>
  <c r="N40" i="1"/>
  <c r="O40" i="1"/>
  <c r="N41" i="1"/>
  <c r="O41" i="1"/>
  <c r="N42" i="1"/>
  <c r="O42" i="1"/>
  <c r="N5" i="1"/>
  <c r="O5" i="1"/>
  <c r="N6" i="1"/>
  <c r="O6" i="1"/>
  <c r="H38" i="1"/>
  <c r="H39" i="1"/>
  <c r="H41" i="1"/>
  <c r="H40" i="1"/>
  <c r="H37" i="1"/>
  <c r="V6" i="1"/>
  <c r="I5" i="1"/>
  <c r="H5" i="1"/>
  <c r="V5" i="1"/>
  <c r="H42" i="1"/>
  <c r="I20" i="1"/>
  <c r="I37" i="1"/>
  <c r="I18" i="1"/>
  <c r="I42" i="1"/>
  <c r="I17" i="1"/>
  <c r="I41" i="1"/>
  <c r="I40" i="1"/>
  <c r="I16" i="1"/>
  <c r="I15" i="1"/>
  <c r="I39" i="1"/>
  <c r="I14" i="1"/>
  <c r="I38" i="1"/>
  <c r="I19" i="1"/>
  <c r="H14" i="1"/>
  <c r="H15" i="1"/>
  <c r="H16" i="1"/>
  <c r="H18" i="1"/>
  <c r="H19" i="1"/>
  <c r="H17" i="1"/>
  <c r="H20" i="1"/>
  <c r="X5" i="1"/>
  <c r="W5" i="1"/>
  <c r="G6" i="1"/>
  <c r="H6" i="1"/>
  <c r="Y5" i="1"/>
  <c r="I6" i="1"/>
  <c r="F22" i="4"/>
  <c r="F21" i="4"/>
  <c r="F20" i="4"/>
  <c r="F19" i="4"/>
  <c r="F18" i="4"/>
  <c r="F17" i="4"/>
  <c r="F16" i="4"/>
  <c r="F15" i="4"/>
  <c r="F14" i="4"/>
  <c r="F13" i="4"/>
  <c r="D22" i="4"/>
  <c r="D21" i="4"/>
  <c r="D20" i="4"/>
  <c r="D19" i="4"/>
  <c r="D18" i="4"/>
  <c r="D17" i="4"/>
  <c r="D16" i="4"/>
  <c r="D15" i="4"/>
  <c r="D14" i="4"/>
  <c r="D13" i="4"/>
  <c r="X6" i="1"/>
  <c r="W6" i="1"/>
  <c r="G36" i="1"/>
  <c r="H36" i="1"/>
  <c r="Y6" i="1"/>
  <c r="I36" i="1"/>
  <c r="K5" i="1"/>
  <c r="G35" i="1"/>
  <c r="I35" i="1" s="1"/>
  <c r="H35" i="1"/>
  <c r="T37" i="1"/>
  <c r="T35" i="1"/>
  <c r="S35" i="1"/>
  <c r="T36" i="1"/>
  <c r="G4" i="1"/>
  <c r="H4" i="1"/>
  <c r="G3" i="1"/>
  <c r="H3" i="1"/>
  <c r="I3" i="1"/>
  <c r="I4" i="1"/>
  <c r="G13" i="1"/>
  <c r="I13" i="1"/>
  <c r="H13" i="1"/>
  <c r="C6" i="4"/>
  <c r="N6" i="4"/>
  <c r="B6" i="4"/>
  <c r="L5" i="4"/>
  <c r="L6" i="4"/>
  <c r="N4" i="4"/>
  <c r="C5" i="4"/>
  <c r="G5" i="4"/>
  <c r="B7" i="4"/>
  <c r="D4" i="4"/>
  <c r="H5" i="4"/>
  <c r="C4" i="4"/>
  <c r="C7" i="4"/>
  <c r="N7" i="4"/>
  <c r="M7" i="4"/>
  <c r="E5" i="4"/>
  <c r="H6" i="4"/>
  <c r="M4" i="4"/>
  <c r="B4" i="4"/>
  <c r="E7" i="4"/>
  <c r="G6" i="4"/>
  <c r="H7" i="4"/>
  <c r="L4" i="4"/>
  <c r="G7" i="4"/>
  <c r="D6" i="4"/>
  <c r="B5" i="4"/>
  <c r="G4" i="4"/>
  <c r="H4" i="4"/>
  <c r="D7" i="4"/>
  <c r="M6" i="4"/>
  <c r="E6" i="4"/>
  <c r="L7" i="4"/>
  <c r="E4" i="4"/>
  <c r="Y9" i="1" l="1"/>
  <c r="W9" i="1"/>
  <c r="X9" i="1"/>
  <c r="H8" i="4"/>
  <c r="H9" i="4"/>
  <c r="G8" i="4"/>
  <c r="G9" i="4"/>
  <c r="M5" i="4"/>
  <c r="N5" i="4"/>
  <c r="D5" i="4"/>
  <c r="D8" i="4" l="1"/>
  <c r="D9" i="4"/>
</calcChain>
</file>

<file path=xl/comments1.xml><?xml version="1.0" encoding="utf-8"?>
<comments xmlns="http://schemas.openxmlformats.org/spreadsheetml/2006/main">
  <authors>
    <author>Auteur</author>
  </authors>
  <commentList>
    <comment ref="U6" authorId="0" shapeId="0">
      <text>
        <r>
          <rPr>
            <b/>
            <sz val="9"/>
            <color indexed="81"/>
            <rFont val="Tahoma"/>
            <family val="2"/>
          </rPr>
          <t>Auteur:</t>
        </r>
        <r>
          <rPr>
            <sz val="9"/>
            <color indexed="81"/>
            <rFont val="Tahoma"/>
            <family val="2"/>
          </rPr>
          <t xml:space="preserve">
Obtained from Lettens et al 2005</t>
        </r>
      </text>
    </comment>
    <comment ref="V9" authorId="0" shapeId="0">
      <text>
        <r>
          <rPr>
            <b/>
            <sz val="9"/>
            <color indexed="81"/>
            <rFont val="Tahoma"/>
            <family val="2"/>
          </rPr>
          <t>Auteur:</t>
        </r>
        <r>
          <rPr>
            <sz val="9"/>
            <color indexed="81"/>
            <rFont val="Tahoma"/>
            <family val="2"/>
          </rPr>
          <t xml:space="preserve">
Assumes that the covariance of change in different grassland types is null (see UK sheet)</t>
        </r>
      </text>
    </comment>
  </commentList>
</comments>
</file>

<file path=xl/sharedStrings.xml><?xml version="1.0" encoding="utf-8"?>
<sst xmlns="http://schemas.openxmlformats.org/spreadsheetml/2006/main" count="367" uniqueCount="223">
  <si>
    <t>cdf (d)</t>
  </si>
  <si>
    <t>cdf (0.6m)</t>
  </si>
  <si>
    <t>inventory</t>
  </si>
  <si>
    <t>Goidts</t>
  </si>
  <si>
    <t>Piao</t>
  </si>
  <si>
    <t>nan</t>
  </si>
  <si>
    <t>Goidts &amp;Waesmael 2007</t>
  </si>
  <si>
    <t>mean</t>
  </si>
  <si>
    <t>correction profondeur du sol</t>
  </si>
  <si>
    <t>flemish</t>
  </si>
  <si>
    <t>England &amp; Wales</t>
  </si>
  <si>
    <t>Bellamy PH, Loveland PJ, Bradley RI, Lark RM and Kirk GJD 2005. Carbon losses from all soils across England and Wales 1978–2003. Nature 437, 245–248.</t>
  </si>
  <si>
    <t>Goidts E and van Wesemael B 2007. Regional assessment of soil organic carbon changes under agriculture in Southern Belgium (1955–2005). Geoderma 141, 341–354.</t>
  </si>
  <si>
    <t>Rejetées</t>
  </si>
  <si>
    <t>Raison du rejet</t>
  </si>
  <si>
    <t>Lettens S, van Orshoven J, van Wesemael B, Muys B and Perrin D 2005a. Soil organic carbon changes in landscape units of Belgium between 1960 and 2000 with reference to 1990. Global Change Biology 11, 2128–2140.</t>
  </si>
  <si>
    <t>Déjà inclus dans Soussana et al 2010</t>
  </si>
  <si>
    <t>Note</t>
  </si>
  <si>
    <t>Rotational grass</t>
  </si>
  <si>
    <t>Soussana JF, Tallec T, Blanfort  V(2010) Mitigating the greenhouse gas balance of ruminant production systems through carbon sequestration in grasslands. Animal , 4, 334–350, doi:10.1017/S1751731109990784</t>
  </si>
  <si>
    <t>Article d'où les données sont tirées</t>
  </si>
  <si>
    <t>Méthode</t>
  </si>
  <si>
    <t>Article originel (si différent)</t>
  </si>
  <si>
    <t>Localisation</t>
  </si>
  <si>
    <t>Stockage de carbone (tC/ha/an)</t>
  </si>
  <si>
    <t>Profondeur (cm)</t>
  </si>
  <si>
    <t>Duree de l'inventaire (ans)</t>
  </si>
  <si>
    <t>Stockage de carbone homogénéisé sur 0-60 cm (tC/ha/an)</t>
  </si>
  <si>
    <t>Belgium</t>
  </si>
  <si>
    <t>Type d'usage/changement d'usage</t>
  </si>
  <si>
    <t>Toutes prairies</t>
  </si>
  <si>
    <t>Inventaire</t>
  </si>
  <si>
    <t>Prairies temporaires</t>
  </si>
  <si>
    <t>France</t>
  </si>
  <si>
    <t>Lettens S, van Orshoven J, van Wesemael B, Muys B and Perrin D 2005. Soil organic carbon changes in landscape units of Belgium between 1960 and 2000 with reference to 1990. Global Change Biology 11, 2128–2140.</t>
  </si>
  <si>
    <t>Schrumpf M, Schulze ED, Kaiser K, Schumacher J (2011) How accurately can soil organic carbon stocks and stock changes be quantiﬁed by soil inventories? Biogeosciences, 8, 1193–1212, 2011.</t>
  </si>
  <si>
    <t>Modelled from topsoil measurement</t>
  </si>
  <si>
    <t>Mestdagh, I., Sleutel, S., Lootens, P., Van Cleemput, O., Beheydt, D., Boeckx, P., De Neve, S., Hofman, G., Van Camp, N., Vande Walle, I., Samson, R., Verheyen, K., Lemeur, R., and Carlier, L.: Soil organic carbon-stock changes in Flemish grassland soils from 1990 to 2000, J. Plant Nutr. Soil Sc., 172, 24–31, 2009.</t>
  </si>
  <si>
    <t>Linear extrapolation from topsoil</t>
  </si>
  <si>
    <t>Belgium (Flanders)</t>
  </si>
  <si>
    <t>Plow layer approximated to 20 cm depth</t>
  </si>
  <si>
    <t>Belgium (Wallonia)</t>
  </si>
  <si>
    <t>Goidts, E., van Wesemael, B., and Van Oost, K.: Driving forces of soil organic carbon evolution at the landscape and regional scale using data from a stratified soil monitoring, Glob. Change Biol., 15, 2981–3000, 2009</t>
  </si>
  <si>
    <t>The Netherlands</t>
  </si>
  <si>
    <t>Hanegraaf, M. C., Hoffland, E., Kuikman, P. J., and Brussaard, L.: Trends in soil organic matter contents in Dutch grasslands and maize fields on sandy soils, Eur. J. Soil Sci., 60, 213–222, 2009.</t>
  </si>
  <si>
    <t>Bulk density assumed, "no uniform trend", reduced sample for result (Drenthe micro-region), very shallow depth</t>
  </si>
  <si>
    <t>Cumul d'approximations (cf notes)</t>
  </si>
  <si>
    <t>Brazil</t>
  </si>
  <si>
    <t>Canada</t>
  </si>
  <si>
    <t>New Zealand</t>
  </si>
  <si>
    <t>USA</t>
  </si>
  <si>
    <t>Reijneveld A, Van Wensem J, Onema O (2009) Soil organic carbon contents of agricultural land in the Netherlands between 1984 and 2004. Geoderma,  152, 231–238.</t>
  </si>
  <si>
    <t>SOC changes reported in g/kg, no data reported for bulk density</t>
  </si>
  <si>
    <t>Unburnt grassland</t>
  </si>
  <si>
    <t>Burnt grassland</t>
  </si>
  <si>
    <t>Spain</t>
  </si>
  <si>
    <t>Marti-Roua M, Casals P, Romanya J (2011) Temporal changes in soil organic C under Mediterranean shrublands and grasslands: impact of fire and drought Plant Soil (2011) 338:289 – 300</t>
  </si>
  <si>
    <t>Lettens, S., Van Orshovena, J., van Wesemael, B., De Vos, B., and Muys, B.: Stocks and fluxes of soil organic carbon for landscape units in Belgium derived from heterogeneous data sets for 1990 and 2000, Geoderma, 127, 11–23, 2005</t>
  </si>
  <si>
    <t>Former cdf</t>
  </si>
  <si>
    <t>SOC storage as measured (tC ha-1 yr-1)</t>
  </si>
  <si>
    <t>Reference</t>
  </si>
  <si>
    <t>Depth non fournie et par ailleurs, le SOC change est obtenu par modélisation (grossière) sur la base du changement de NDVI, pas à partir de mesures de terrain.</t>
  </si>
  <si>
    <t>Télédétection et modélisation à large échelle</t>
  </si>
  <si>
    <t>13 033 samples in 1960, 81 991 in 1990, 80 072 in 2000</t>
  </si>
  <si>
    <t>Déjà inclus dans Lettens et al 2005 GCB</t>
  </si>
  <si>
    <t>Confidence interval</t>
  </si>
  <si>
    <t>Sample size</t>
  </si>
  <si>
    <t>81 991 in 1990, 80 072 in 2000 aggregated over landscape units</t>
  </si>
  <si>
    <t>Grassland</t>
  </si>
  <si>
    <t>Cropland</t>
  </si>
  <si>
    <t>Prairie temporaire et probablement peu d'échantillons (non documenté)</t>
  </si>
  <si>
    <t>Upland grassland. Probably small sample size according to the large confidence interval of the original article.</t>
  </si>
  <si>
    <t>75 sites. Also avalaible in the article: 117 sites sampled down to 60 cm or 125 sites down to 30 cm. Resampling after 2 to 4 decades depending on sites.</t>
  </si>
  <si>
    <t>Permanent grassland. 771 sites * 25 measurements per site</t>
  </si>
  <si>
    <t>Lettens S, Van Orshovena J, van Wesemael B, De Vos B and Muys B 2005. Stocks and fluxes of soil organic carbon for landscape units in Belgium derived from heterogeneous data sets for 1990 and 2000. Geoderma 127, 11–23.</t>
  </si>
  <si>
    <t>Line</t>
  </si>
  <si>
    <t>Meersmans, J., Van Wesemael, B., De Ridder, F., Dotti, M. F., De Baets, S., and Van Molle, M.: Changes in organic carbon distribution with depth in agricultural soils in northern Belgium, 1960–2006, Glob. Change Biol., 15, 2739–2750, 2009.</t>
  </si>
  <si>
    <t>Transition</t>
  </si>
  <si>
    <t>Sampling depth (average)</t>
  </si>
  <si>
    <t xml:space="preserve">Transition duration (years) </t>
  </si>
  <si>
    <t>Cropland -&gt; Grassland</t>
  </si>
  <si>
    <t>Grassland -&gt; Cropland</t>
  </si>
  <si>
    <t>Cropland -&gt; Forest</t>
  </si>
  <si>
    <t>Grassland -&gt; Forest</t>
  </si>
  <si>
    <t>Forest -&gt; Cropland</t>
  </si>
  <si>
    <t>Poeplau et al. (2011)</t>
  </si>
  <si>
    <t>Initial SOC (tC/ha)</t>
  </si>
  <si>
    <t>Delta SOC 20 years (%)</t>
  </si>
  <si>
    <t>Delta SOC 100 years (%)</t>
  </si>
  <si>
    <t>95% confidence interval</t>
  </si>
  <si>
    <t>±</t>
  </si>
  <si>
    <t>Schipper LA, Parfitt RL, Littler RA, Baisden WT, Ross C (2014) Soil order and grazing management effects on changes in  C and N in New Zealand pastures. Agriculture Ecosystems and Environment 184, 67-75.</t>
  </si>
  <si>
    <t>Hanegraaf M. C., Hoffland E., Kuikman P. J., Brussaard L. (2009). EJSS. Trends in soil organic matter contents in Dutch grasslands and maize fields on sandy soils</t>
  </si>
  <si>
    <t>Bulk density assumed, "no uniform trend", reduced sample for result (only top quartile in Drenthe micro-region), very shallow depth</t>
  </si>
  <si>
    <t>cdf (0.3m)</t>
  </si>
  <si>
    <t>Stockage de carbone homogénéisé sur 0-30 cm (tC/ha/an)</t>
  </si>
  <si>
    <t>Pays</t>
  </si>
  <si>
    <t>Belgique</t>
  </si>
  <si>
    <t>Nouvelle-Zélande</t>
  </si>
  <si>
    <t>Moyenne</t>
  </si>
  <si>
    <t>Durée de l'inventaire (années)</t>
  </si>
  <si>
    <t>Profondeur d'échantillonnage (cm)</t>
  </si>
  <si>
    <t>Stockage estimé à 30 cm (tC ha-1 an-1)</t>
  </si>
  <si>
    <t>Stockage estimé à 60 cm (tC ha-1 an-1)</t>
  </si>
  <si>
    <t>Réference</t>
  </si>
  <si>
    <t>Estimated SOC storage at 60 cm (tC ha-1 yr-1)</t>
  </si>
  <si>
    <t>13 033 samples in 1960, 81 991 in 1990, 80 072 in 2000 aggregated over landscape units. 629 sites.
Only the 1960-1990 difference is retained to avoid redundancy with Lettens 2005 Geoderma</t>
  </si>
  <si>
    <t xml:space="preserve">13 033 samples in 1960, 81 991 in 1990, 80 072 in 2000 aggregated over landscape units. </t>
  </si>
  <si>
    <t>2009 - Maia et al - Geoderma - Effect of grassland management on soil carbon sequestration in Rondonia and Mato Grosso</t>
  </si>
  <si>
    <t>Le stockage de carbone n'est pas mesuré mais estimé en faisant la différence entre stock mesuré en prairie et stock mesuré en végétation native et en divisant par 20.</t>
  </si>
  <si>
    <t>2002 - Reeder and Schuman - Environmental Pollution - Soil carbon in two US grasslands under different managements</t>
  </si>
  <si>
    <t>Pas de mesure ni d'estimation du stockage de carbone, seulement du stock sous différents traitements</t>
  </si>
  <si>
    <t>2009 - Franzluebbers &amp; Stuedmann - AEE - Soil-profile organic carbon and total nitrogen during 12 years of pasture management in the Southern Piedmont USA</t>
  </si>
  <si>
    <t>Nombre de sites</t>
  </si>
  <si>
    <t>Nombre de traitements par site</t>
  </si>
  <si>
    <t>2014 - Taghizadeh et al - EJSS - Changes in carbon stocks of Danish agricultural mineral soils 1986-2009</t>
  </si>
  <si>
    <t>Les valeurs sont données par type de sol, mais pas par usage (eg. Prairie). Une régression donne l'effet (relatif) prairie, mais sans l'ordonnée à l'origine : il n'est donc pas possible de recalculer le stockage (absolu) sous prairie.</t>
  </si>
  <si>
    <t>2018 - Poeplau et al - AEE - Why does mineral fertilization increase soil carbon stocks in temperate grasslands</t>
  </si>
  <si>
    <t>L'article fournit la différence de stock entre traitement et contrôle, mais pas l'évolution du stock "contrôle" (ni du stock traitement).</t>
  </si>
  <si>
    <t>2013 - Chapman et al - EJSS - Comparison of soil carbon stocks in Scottish soils between 1978 and 2009</t>
  </si>
  <si>
    <t>Scotland</t>
  </si>
  <si>
    <t>Improved grassland</t>
  </si>
  <si>
    <t>Semi-natural grassland</t>
  </si>
  <si>
    <t>Excluding one unreliable peat site.</t>
  </si>
  <si>
    <t>2010 - Schipper - AEE - Gains and losses in C and N stocks of New Zealand pasture soils depend on land use</t>
  </si>
  <si>
    <t>Redondant avec Schipper 2014 qui accroit la taille de l'échantillon.</t>
  </si>
  <si>
    <t>2016 - Carolan et al - AEE - Soil carbon cycling and storage along a chronosequence of re-seeded grasslands</t>
  </si>
  <si>
    <t>Flux chambers</t>
  </si>
  <si>
    <t>Northern Ireland</t>
  </si>
  <si>
    <t>The CO2 flux is measured only during the growing season (May-August) and is therefore not representative of the yearly flux (during winter, respiration decreases less than photosynthesis).</t>
  </si>
  <si>
    <t>2017 - Stahl et al - GCB - Continuous soil carbon storage of old permanent pastures in Amazonia</t>
  </si>
  <si>
    <t>EC</t>
  </si>
  <si>
    <t>Soil C sequestration is estimated using eddy covariance. The "estimate" from chronosequence is obtained by regressing soil C against time since deforestation.</t>
  </si>
  <si>
    <t>2014 - Wang et al - BioOne - Land Management History of Canadian Grasslands and the Impact on Soil Carbon Storage</t>
  </si>
  <si>
    <t>Synthesis</t>
  </si>
  <si>
    <t>4-72</t>
  </si>
  <si>
    <t>Great Britain</t>
  </si>
  <si>
    <t>Unclear how this figure was obtained from the original paper. Replaced by value from Emmet et al 2010 based on the same data.</t>
  </si>
  <si>
    <t>Already included in Emmet et al 2010</t>
  </si>
  <si>
    <t>2010 - Emmett et al  - CS Survey report - Soil C changes in the UK</t>
  </si>
  <si>
    <t>Les prairies sont restées des prairies entre 1960 et 2006.</t>
  </si>
  <si>
    <t>629 plots (cropland + grassland). Number of grassland plots estimated from the proportion of grassland/(grassland+cropland) as provided in Lettens 2005.</t>
  </si>
  <si>
    <t>Grande-Bretagne</t>
  </si>
  <si>
    <t>Stockage mesuré à la profondeur d'échantillonnage (tC ha-1 an-1)</t>
  </si>
  <si>
    <t>Moyenne Europe</t>
  </si>
  <si>
    <t>Standard error</t>
  </si>
  <si>
    <t>Standard error at 30 cm</t>
  </si>
  <si>
    <t>IC inf</t>
  </si>
  <si>
    <t>IC sup</t>
  </si>
  <si>
    <t>IC inf 30 cm</t>
  </si>
  <si>
    <t>IC sup 30 cm</t>
  </si>
  <si>
    <t>Average &amp; IC 30 cm</t>
  </si>
  <si>
    <t>Pas de données sur la densité apparente, du coup je ne sais pas comment la valeur de 0.08 a été calculée (l'article indique 0.1 gC/kg/an)</t>
  </si>
  <si>
    <t>Articles "stockage dans les prairies, hors changement d'usage"</t>
  </si>
  <si>
    <t>Redondant avec Meersmans 2011: données de l'inventaire Belge</t>
  </si>
  <si>
    <t>2007 - Goidts &amp; van Wesemael - Geoderma - Regional assessment of soil organic carbon changes under agriculture in Southern Belgium (1955–2005)</t>
  </si>
  <si>
    <t>2009 - Mestdagh et al - JPNSS - Soil organic carbon-stock changes in Flemish grassland soils from 1990 to 2000</t>
  </si>
  <si>
    <t>2004 - Zhang &amp; McGrath - Geoderma - Geostatistical and GIS analyses on soil organic carbon concentrations in grassland of southeastern Ireland from two different periods</t>
  </si>
  <si>
    <t>South-Western Ireland</t>
  </si>
  <si>
    <t>191/220</t>
  </si>
  <si>
    <t>Seule la concentration en C est mesurée, pas la quantité à l'hectare, faute de mesure de la densité apparente. Par ailleurs, les points d'inventaires ne sont pas fixes entre les deux campagnes, ce qui génère une forte erreur d'échantillonage sur la différence de stock.</t>
  </si>
  <si>
    <t>Redondant avec Meersmans 2011: données de l'inventaire Belge, Hanegraaf (Pays-Bas) rejeté pour un cumul d'approximations, et Zhang 2004 rejeté par manque de donnée sur densité apparente et problème de placettes temporaires.</t>
  </si>
  <si>
    <t>Compte publis</t>
  </si>
  <si>
    <t>LC classes from 2009 to 2015</t>
  </si>
  <si>
    <t>N revisited points</t>
  </si>
  <si>
    <t>Difference (g kg-1)</t>
  </si>
  <si>
    <t>SD (g kg-1)</t>
  </si>
  <si>
    <t>t-value</t>
  </si>
  <si>
    <t>p-value</t>
  </si>
  <si>
    <t>Percent change (%)</t>
  </si>
  <si>
    <t>Cropland to cropland</t>
  </si>
  <si>
    <t>&lt;0.0001</t>
  </si>
  <si>
    <t>Woodland to woodland</t>
  </si>
  <si>
    <t>Grassland to grassland</t>
  </si>
  <si>
    <t>Cropland to grassland</t>
  </si>
  <si>
    <t>Woodland to grassland</t>
  </si>
  <si>
    <t>Grassland to cropland</t>
  </si>
  <si>
    <t>Grassland to woodland</t>
  </si>
  <si>
    <t>Mineral soils</t>
  </si>
  <si>
    <t>PTF from Meersmans 2011 in GCB</t>
  </si>
  <si>
    <t>Initial average value (gC kg-1)</t>
  </si>
  <si>
    <t>Initial average value (tC/ha)</t>
  </si>
  <si>
    <t>delta C (tC/ha/yr)</t>
  </si>
  <si>
    <t>Meersmans, J., Van Wesemael, B., De Ridder, F., Dotti, M. F., De Baets, S., and Van Molle, M.: Changes in organic carbon distribution with depth in agricultural soils in northern Belgium, 1960–2006, Glob. Change Biol., 15, 2739–2750, 2011.</t>
  </si>
  <si>
    <t>SOC storage (tC ha-1 yr-1)</t>
  </si>
  <si>
    <t>EU 25</t>
  </si>
  <si>
    <t>Forests</t>
  </si>
  <si>
    <t>Luyssaert et al. (2010)</t>
  </si>
  <si>
    <t>Jonard et al. (2017)</t>
  </si>
  <si>
    <t>North-western Europe</t>
  </si>
  <si>
    <t>0.12 [0.06 ; 0.18]</t>
  </si>
  <si>
    <t>Djikstra et al. (2009)</t>
  </si>
  <si>
    <t>UK</t>
  </si>
  <si>
    <t>Germany</t>
  </si>
  <si>
    <t>Emmett (2010)</t>
  </si>
  <si>
    <t>Gruneberg (2014)</t>
  </si>
  <si>
    <t>Value retained by Pellerin et al. (2019) for Europe</t>
  </si>
  <si>
    <t>Clivot et al., 2019</t>
  </si>
  <si>
    <t>Saffih-Hdadi et Mary (2008)</t>
  </si>
  <si>
    <t>Northern France</t>
  </si>
  <si>
    <t>Ciais et al. (2010)</t>
  </si>
  <si>
    <t>Europe</t>
  </si>
  <si>
    <t>Denmark</t>
  </si>
  <si>
    <t>Goidts et al., 2007</t>
  </si>
  <si>
    <t>Meersmans et al., 2011</t>
  </si>
  <si>
    <t>Chapman et al., 2013</t>
  </si>
  <si>
    <t>Bavaria</t>
  </si>
  <si>
    <t>Taghizadeh-Toosi et al., 2014</t>
  </si>
  <si>
    <t>Riley et al., 2006</t>
  </si>
  <si>
    <t>Norway</t>
  </si>
  <si>
    <t>Capriel, 2013</t>
  </si>
  <si>
    <t xml:space="preserve">Aggregation by country of publications based on national soil inventories measuring carbon stock change </t>
  </si>
  <si>
    <t>Soil carbon changes resulting from land-use changes</t>
  </si>
  <si>
    <t>p34</t>
  </si>
  <si>
    <t>decrease in concentration</t>
  </si>
  <si>
    <t>Compilation of soil carbon change estimates at large scales from soil inventories</t>
  </si>
  <si>
    <t>This files contains supporting data for table 3.</t>
  </si>
  <si>
    <t>final_tables</t>
  </si>
  <si>
    <t>Data used in table 3</t>
  </si>
  <si>
    <t>articles_prairie_hors_LUC</t>
  </si>
  <si>
    <t>Supporting data for grassland: which articles have been excluded and why from the review</t>
  </si>
  <si>
    <t>Lucas JRC 2020</t>
  </si>
  <si>
    <t>Carbon density change data from LUCAS surveys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</si>
</sst>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b/>
      <sz val="11"/>
      <color rgb="FFFF0000"/>
      <name val="Calibri"/>
      <family val="2"/>
      <scheme val="minor"/>
    </font>
    <font>
      <b/>
      <i/>
      <sz val="11"/>
      <color rgb="FFFF0000"/>
      <name val="Calibri"/>
      <family val="2"/>
      <scheme val="minor"/>
    </font>
    <font>
      <sz val="9"/>
      <color indexed="81"/>
      <name val="Tahoma"/>
      <family val="2"/>
    </font>
    <font>
      <b/>
      <sz val="9"/>
      <color indexed="81"/>
      <name val="Tahoma"/>
      <family val="2"/>
    </font>
    <font>
      <sz val="14"/>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s>
  <borders count="1">
    <border>
      <left/>
      <right/>
      <top/>
      <bottom/>
      <diagonal/>
    </border>
  </borders>
  <cellStyleXfs count="1">
    <xf numFmtId="0" fontId="0" fillId="0" borderId="0"/>
  </cellStyleXfs>
  <cellXfs count="32">
    <xf numFmtId="0" fontId="0" fillId="0" borderId="0" xfId="0"/>
    <xf numFmtId="0" fontId="2" fillId="2" borderId="0" xfId="0" applyFont="1" applyFill="1" applyAlignment="1">
      <alignment horizontal="center" wrapText="1"/>
    </xf>
    <xf numFmtId="0" fontId="1" fillId="2" borderId="0" xfId="0" applyFont="1" applyFill="1" applyAlignment="1">
      <alignment horizontal="center" wrapText="1"/>
    </xf>
    <xf numFmtId="0" fontId="0" fillId="0" borderId="0" xfId="0" applyAlignment="1">
      <alignment wrapText="1"/>
    </xf>
    <xf numFmtId="0" fontId="0" fillId="0" borderId="0" xfId="0" applyFill="1"/>
    <xf numFmtId="0" fontId="3" fillId="0" borderId="0" xfId="0" applyFont="1" applyAlignment="1">
      <alignment horizontal="left"/>
    </xf>
    <xf numFmtId="0" fontId="0" fillId="0" borderId="0" xfId="0" applyAlignment="1">
      <alignment horizontal="center"/>
    </xf>
    <xf numFmtId="0" fontId="0" fillId="0" borderId="0" xfId="0" applyAlignment="1">
      <alignment horizontal="right"/>
    </xf>
    <xf numFmtId="2" fontId="0" fillId="0" borderId="0" xfId="0" applyNumberFormat="1" applyAlignment="1">
      <alignment horizontal="right"/>
    </xf>
    <xf numFmtId="2" fontId="0" fillId="0" borderId="0" xfId="0" applyNumberFormat="1" applyFill="1" applyAlignment="1">
      <alignment horizontal="right"/>
    </xf>
    <xf numFmtId="0" fontId="1" fillId="3" borderId="0" xfId="0" applyFont="1" applyFill="1" applyAlignment="1">
      <alignment wrapText="1"/>
    </xf>
    <xf numFmtId="0" fontId="1" fillId="3" borderId="0" xfId="0" applyFont="1" applyFill="1" applyAlignment="1">
      <alignment horizontal="center" wrapText="1"/>
    </xf>
    <xf numFmtId="0" fontId="0" fillId="0" borderId="0" xfId="0" applyFill="1" applyAlignment="1">
      <alignment horizontal="right"/>
    </xf>
    <xf numFmtId="0" fontId="0" fillId="0" borderId="0" xfId="0" applyAlignment="1"/>
    <xf numFmtId="0" fontId="3" fillId="4" borderId="0" xfId="0" applyFont="1" applyFill="1" applyAlignment="1">
      <alignment horizontal="left"/>
    </xf>
    <xf numFmtId="2" fontId="0" fillId="0" borderId="0" xfId="0" applyNumberFormat="1"/>
    <xf numFmtId="49" fontId="0" fillId="0" borderId="0" xfId="0" applyNumberFormat="1" applyAlignment="1">
      <alignment horizontal="right"/>
    </xf>
    <xf numFmtId="0" fontId="0" fillId="0" borderId="0" xfId="0" applyAlignment="1">
      <alignment horizontal="right" wrapText="1"/>
    </xf>
    <xf numFmtId="0" fontId="1" fillId="0" borderId="0" xfId="0" applyFont="1"/>
    <xf numFmtId="2" fontId="1" fillId="0" borderId="0" xfId="0" applyNumberFormat="1" applyFont="1"/>
    <xf numFmtId="3" fontId="0" fillId="0" borderId="0" xfId="0" applyNumberFormat="1"/>
    <xf numFmtId="0" fontId="0" fillId="0" borderId="0" xfId="0" applyFill="1" applyAlignment="1"/>
    <xf numFmtId="0" fontId="0" fillId="5" borderId="0" xfId="0" applyFill="1"/>
    <xf numFmtId="0" fontId="0" fillId="0" borderId="0" xfId="0" applyFont="1" applyAlignment="1">
      <alignment horizontal="right" wrapText="1"/>
    </xf>
    <xf numFmtId="0" fontId="0" fillId="0" borderId="0" xfId="0" applyFont="1" applyFill="1"/>
    <xf numFmtId="0" fontId="0" fillId="0" borderId="0" xfId="0" applyFont="1"/>
    <xf numFmtId="2" fontId="0" fillId="0" borderId="0" xfId="0" applyNumberFormat="1" applyFont="1"/>
    <xf numFmtId="0" fontId="3" fillId="0" borderId="0" xfId="0" applyFont="1" applyFill="1" applyAlignment="1">
      <alignment horizontal="left"/>
    </xf>
    <xf numFmtId="2" fontId="0" fillId="0" borderId="0" xfId="0" applyNumberFormat="1" applyFont="1" applyAlignment="1">
      <alignment horizontal="right"/>
    </xf>
    <xf numFmtId="2" fontId="1" fillId="0" borderId="0" xfId="0" applyNumberFormat="1" applyFont="1" applyAlignment="1">
      <alignment horizontal="right"/>
    </xf>
    <xf numFmtId="0" fontId="6" fillId="6" borderId="0" xfId="0" applyFont="1" applyFill="1"/>
    <xf numFmtId="0" fontId="0" fillId="6"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25</xdr:col>
      <xdr:colOff>196023</xdr:colOff>
      <xdr:row>4</xdr:row>
      <xdr:rowOff>0</xdr:rowOff>
    </xdr:from>
    <xdr:to>
      <xdr:col>33</xdr:col>
      <xdr:colOff>517163</xdr:colOff>
      <xdr:row>21</xdr:row>
      <xdr:rowOff>78517</xdr:rowOff>
    </xdr:to>
    <xdr:pic>
      <xdr:nvPicPr>
        <xdr:cNvPr id="2" name="Image 1"/>
        <xdr:cNvPicPr>
          <a:picLocks noChangeAspect="1"/>
        </xdr:cNvPicPr>
      </xdr:nvPicPr>
      <xdr:blipFill>
        <a:blip xmlns:r="http://schemas.openxmlformats.org/officeDocument/2006/relationships" r:embed="rId1"/>
        <a:stretch>
          <a:fillRect/>
        </a:stretch>
      </xdr:blipFill>
      <xdr:spPr>
        <a:xfrm>
          <a:off x="24813105" y="3776062"/>
          <a:ext cx="6632293" cy="31265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7620</xdr:colOff>
      <xdr:row>2</xdr:row>
      <xdr:rowOff>30480</xdr:rowOff>
    </xdr:from>
    <xdr:to>
      <xdr:col>17</xdr:col>
      <xdr:colOff>548640</xdr:colOff>
      <xdr:row>15</xdr:row>
      <xdr:rowOff>137160</xdr:rowOff>
    </xdr:to>
    <xdr:pic>
      <xdr:nvPicPr>
        <xdr:cNvPr id="2"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54340" y="396240"/>
          <a:ext cx="4503420" cy="2484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15240</xdr:colOff>
      <xdr:row>16</xdr:row>
      <xdr:rowOff>53340</xdr:rowOff>
    </xdr:from>
    <xdr:to>
      <xdr:col>17</xdr:col>
      <xdr:colOff>586740</xdr:colOff>
      <xdr:row>32</xdr:row>
      <xdr:rowOff>60960</xdr:rowOff>
    </xdr:to>
    <xdr:pic>
      <xdr:nvPicPr>
        <xdr:cNvPr id="3" name="Imag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22280" y="2979420"/>
          <a:ext cx="4533900" cy="293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abSelected="1" workbookViewId="0">
      <selection activeCell="B8" sqref="B8"/>
    </sheetView>
  </sheetViews>
  <sheetFormatPr baseColWidth="10" defaultRowHeight="14.4" x14ac:dyDescent="0.3"/>
  <sheetData>
    <row r="1" spans="1:8" ht="18" x14ac:dyDescent="0.35">
      <c r="A1" s="30" t="s">
        <v>215</v>
      </c>
      <c r="B1" s="31"/>
      <c r="C1" s="31"/>
      <c r="D1" s="31"/>
      <c r="E1" s="31"/>
      <c r="F1" s="31"/>
      <c r="G1" s="31"/>
      <c r="H1" s="31"/>
    </row>
    <row r="3" spans="1:8" x14ac:dyDescent="0.3">
      <c r="A3" t="s">
        <v>216</v>
      </c>
    </row>
    <row r="5" spans="1:8" x14ac:dyDescent="0.3">
      <c r="A5" t="s">
        <v>217</v>
      </c>
      <c r="B5" t="s">
        <v>218</v>
      </c>
    </row>
    <row r="6" spans="1:8" x14ac:dyDescent="0.3">
      <c r="A6" t="s">
        <v>219</v>
      </c>
      <c r="B6" t="s">
        <v>220</v>
      </c>
    </row>
    <row r="7" spans="1:8" x14ac:dyDescent="0.3">
      <c r="A7" t="s">
        <v>221</v>
      </c>
      <c r="B7" t="s">
        <v>222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T43"/>
  <sheetViews>
    <sheetView workbookViewId="0">
      <selection activeCell="J6" sqref="J6"/>
    </sheetView>
  </sheetViews>
  <sheetFormatPr baseColWidth="10" defaultRowHeight="14.4" x14ac:dyDescent="0.3"/>
  <cols>
    <col min="1" max="1" width="23.33203125" customWidth="1"/>
    <col min="2" max="2" width="16.109375" customWidth="1"/>
    <col min="4" max="4" width="17.88671875" customWidth="1"/>
    <col min="5" max="5" width="10.88671875" customWidth="1"/>
    <col min="6" max="6" width="21.44140625" customWidth="1"/>
    <col min="7" max="7" width="25.6640625" customWidth="1"/>
    <col min="8" max="8" width="15.33203125" customWidth="1"/>
    <col min="11" max="11" width="3.109375" style="22" customWidth="1"/>
    <col min="12" max="12" width="19.33203125" customWidth="1"/>
    <col min="13" max="13" width="13.5546875" customWidth="1"/>
  </cols>
  <sheetData>
    <row r="1" spans="1:20" x14ac:dyDescent="0.3">
      <c r="A1" s="13" t="s">
        <v>211</v>
      </c>
    </row>
    <row r="2" spans="1:20" x14ac:dyDescent="0.3">
      <c r="A2" t="s">
        <v>68</v>
      </c>
    </row>
    <row r="3" spans="1:20" ht="48" customHeight="1" x14ac:dyDescent="0.3">
      <c r="A3" s="3" t="s">
        <v>96</v>
      </c>
      <c r="B3" s="17" t="s">
        <v>100</v>
      </c>
      <c r="C3" s="17" t="s">
        <v>101</v>
      </c>
      <c r="D3" s="17" t="s">
        <v>102</v>
      </c>
      <c r="E3" s="17" t="s">
        <v>113</v>
      </c>
      <c r="F3" t="s">
        <v>104</v>
      </c>
      <c r="G3" s="17" t="s">
        <v>143</v>
      </c>
      <c r="H3" s="17" t="s">
        <v>103</v>
      </c>
      <c r="J3" t="s">
        <v>75</v>
      </c>
      <c r="L3" s="17" t="s">
        <v>102</v>
      </c>
      <c r="M3" t="s">
        <v>147</v>
      </c>
      <c r="N3" s="3" t="s">
        <v>148</v>
      </c>
      <c r="O3" s="17"/>
      <c r="P3" s="17"/>
      <c r="Q3" s="17"/>
      <c r="R3" s="17"/>
      <c r="S3" s="17"/>
    </row>
    <row r="4" spans="1:20" x14ac:dyDescent="0.3">
      <c r="A4" t="s">
        <v>97</v>
      </c>
      <c r="B4">
        <f ca="1">INDIRECT(CONCATENATE("articles_prairie_hors_LUC!k",$J4))</f>
        <v>46</v>
      </c>
      <c r="C4">
        <f ca="1">INDIRECT(CONCATENATE("articles_prairie_hors_LUC!j",$J4))</f>
        <v>30</v>
      </c>
      <c r="D4" s="8" t="str">
        <f ca="1">INDIRECT(CONCATENATE("articles_prairie_hors_LUC!y",$J4))</f>
        <v>0.16 [0.14 ; 0.17]</v>
      </c>
      <c r="E4" s="20">
        <f ca="1">INDIRECT(CONCATENATE("articles_prairie_hors_LUC!e",$J4))</f>
        <v>164</v>
      </c>
      <c r="F4" s="13" t="s">
        <v>183</v>
      </c>
      <c r="G4" s="15">
        <f ca="1">INDIRECT(CONCATENATE("articles_prairie_hors_LUC!g",$J4))</f>
        <v>0.15869565217391313</v>
      </c>
      <c r="H4" s="15">
        <f ca="1">INDIRECT(CONCATENATE("articles_prairie_hors_LUC!i",$J4))</f>
        <v>0.19155293531663406</v>
      </c>
      <c r="J4">
        <f>MATCH(F4,articles_prairie_hors_LUC!$A:$A,0)</f>
        <v>6</v>
      </c>
      <c r="L4">
        <f ca="1">INDIRECT(CONCATENATE("articles_prairie_hors_LUC!h",$J4))</f>
        <v>0.15869565217391313</v>
      </c>
      <c r="M4">
        <f ca="1">INDIRECT(CONCATENATE("articles_prairie_hors_LUC!w",$J4))</f>
        <v>0.1433237656263795</v>
      </c>
      <c r="N4">
        <f ca="1">INDIRECT(CONCATENATE("articles_prairie_hors_LUC!x",$J4))</f>
        <v>0.17406753872144676</v>
      </c>
      <c r="Q4" s="15"/>
      <c r="R4" s="20"/>
      <c r="S4" s="15"/>
    </row>
    <row r="5" spans="1:20" x14ac:dyDescent="0.3">
      <c r="A5" t="s">
        <v>142</v>
      </c>
      <c r="B5">
        <f ca="1">INDIRECT(CONCATENATE("articles_prairie_hors_LUC!k",$J5))</f>
        <v>29</v>
      </c>
      <c r="C5">
        <f ca="1">INDIRECT(CONCATENATE("articles_prairie_hors_LUC!j",$J5))</f>
        <v>15</v>
      </c>
      <c r="D5" s="8" t="e">
        <f ca="1">INDIRECT(CONCATENATE("articles_prairie_hors_LUC!y",$J5))</f>
        <v>#REF!</v>
      </c>
      <c r="E5" s="20" t="e">
        <f ca="1">INDIRECT(CONCATENATE("articles_prairie_hors_LUC!e",$J5))</f>
        <v>#REF!</v>
      </c>
      <c r="F5" s="13" t="s">
        <v>139</v>
      </c>
      <c r="G5" s="15" t="e">
        <f ca="1">INDIRECT(CONCATENATE("articles_prairie_hors_LUC!g",$J5))</f>
        <v>#REF!</v>
      </c>
      <c r="H5" s="15" t="e">
        <f ca="1">INDIRECT(CONCATENATE("articles_prairie_hors_LUC!i",$J5))</f>
        <v>#REF!</v>
      </c>
      <c r="J5">
        <f>MATCH(F5,articles_prairie_hors_LUC!$A:$A,0)</f>
        <v>9</v>
      </c>
      <c r="L5" t="e">
        <f ca="1">INDIRECT(CONCATENATE("articles_prairie_hors_LUC!h",$J5))</f>
        <v>#REF!</v>
      </c>
      <c r="M5" t="e">
        <f ca="1">INDIRECT(CONCATENATE("articles_prairie_hors_LUC!w",$J5))</f>
        <v>#REF!</v>
      </c>
      <c r="N5" t="e">
        <f ca="1">INDIRECT(CONCATENATE("articles_prairie_hors_LUC!x",$J5))</f>
        <v>#REF!</v>
      </c>
      <c r="Q5" s="15"/>
      <c r="R5" s="20"/>
      <c r="S5" s="15"/>
      <c r="T5" s="21"/>
    </row>
    <row r="6" spans="1:20" x14ac:dyDescent="0.3">
      <c r="A6" t="s">
        <v>48</v>
      </c>
      <c r="B6" s="7" t="str">
        <f ca="1">INDIRECT(CONCATENATE("articles_prairie_hors_LUC!k",$J6))</f>
        <v>4-72</v>
      </c>
      <c r="C6">
        <f ca="1">INDIRECT(CONCATENATE("articles_prairie_hors_LUC!j",$J6))</f>
        <v>10</v>
      </c>
      <c r="D6" s="8" t="str">
        <f ca="1">INDIRECT(CONCATENATE("articles_prairie_hors_LUC!y",$J6))</f>
        <v>0.20 [0.16 ; 0.24]</v>
      </c>
      <c r="E6" s="20">
        <f ca="1">INDIRECT(CONCATENATE("articles_prairie_hors_LUC!e",$J6))</f>
        <v>72</v>
      </c>
      <c r="F6" s="13" t="s">
        <v>133</v>
      </c>
      <c r="G6" s="15">
        <f ca="1">INDIRECT(CONCATENATE("articles_prairie_hors_LUC!g",$J6))</f>
        <v>0.19</v>
      </c>
      <c r="H6" s="15">
        <f ca="1">INDIRECT(CONCATENATE("articles_prairie_hors_LUC!i",$J6))</f>
        <v>0.2426425982412431</v>
      </c>
      <c r="J6">
        <f>MATCH(F6,articles_prairie_hors_LUC!$A:$A,0)</f>
        <v>8</v>
      </c>
      <c r="L6">
        <f ca="1">INDIRECT(CONCATENATE("articles_prairie_hors_LUC!h",$J6))</f>
        <v>0.20102184970131884</v>
      </c>
      <c r="M6">
        <f ca="1">INDIRECT(CONCATENATE("articles_prairie_hors_LUC!w",$J6))</f>
        <v>0.15954786807873095</v>
      </c>
      <c r="N6">
        <f ca="1">INDIRECT(CONCATENATE("articles_prairie_hors_LUC!x",$J6))</f>
        <v>0.24249583132390673</v>
      </c>
      <c r="Q6" s="15"/>
      <c r="R6" s="20"/>
      <c r="S6" s="15"/>
    </row>
    <row r="7" spans="1:20" x14ac:dyDescent="0.3">
      <c r="A7" t="s">
        <v>98</v>
      </c>
      <c r="B7" s="7">
        <f ca="1">INDIRECT(CONCATENATE("articles_prairie_hors_LUC!k",$J7))</f>
        <v>30</v>
      </c>
      <c r="C7">
        <f ca="1">INDIRECT(CONCATENATE("articles_prairie_hors_LUC!j",$J7))</f>
        <v>90</v>
      </c>
      <c r="D7" s="8" t="str">
        <f ca="1">INDIRECT(CONCATENATE("articles_prairie_hors_LUC!y",$J7))</f>
        <v>-0.21 [-0.23 ; -0.20]</v>
      </c>
      <c r="E7" s="20">
        <f ca="1">INDIRECT(CONCATENATE("articles_prairie_hors_LUC!e",$J7))</f>
        <v>75</v>
      </c>
      <c r="F7" t="s">
        <v>91</v>
      </c>
      <c r="G7" s="15">
        <f ca="1">INDIRECT(CONCATENATE("articles_prairie_hors_LUC!g",$J7))</f>
        <v>-0.36</v>
      </c>
      <c r="H7" s="15">
        <f ca="1">INDIRECT(CONCATENATE("articles_prairie_hors_LUC!i",$J7))</f>
        <v>-0.25638065522620906</v>
      </c>
      <c r="J7">
        <f>MATCH(F7,articles_prairie_hors_LUC!$A:$A,0)</f>
        <v>5</v>
      </c>
      <c r="L7">
        <f ca="1">INDIRECT(CONCATENATE("articles_prairie_hors_LUC!h",$J7))</f>
        <v>-0.21240340284341908</v>
      </c>
      <c r="M7">
        <f ca="1">INDIRECT(CONCATENATE("articles_prairie_hors_LUC!w",$J7))</f>
        <v>-0.22859326221570636</v>
      </c>
      <c r="N7">
        <f ca="1">INDIRECT(CONCATENATE("articles_prairie_hors_LUC!x",$J7))</f>
        <v>-0.19621354347113179</v>
      </c>
      <c r="Q7" s="15"/>
      <c r="R7" s="20"/>
      <c r="S7" s="15"/>
    </row>
    <row r="8" spans="1:20" x14ac:dyDescent="0.3">
      <c r="A8" s="24" t="s">
        <v>99</v>
      </c>
      <c r="B8" s="25"/>
      <c r="C8" s="25"/>
      <c r="D8" s="28" t="e">
        <f ca="1">CONCATENATE(FIXED(AVERAGE(L4:L7),2)," [",FIXED(MIN(M4:M7),2)," ; ",FIXED(MAX(N4:N7),2),"]")</f>
        <v>#REF!</v>
      </c>
      <c r="E8" s="26"/>
      <c r="G8" s="26" t="e">
        <f ca="1">AVERAGE(G4:G7)</f>
        <v>#REF!</v>
      </c>
      <c r="H8" s="26" t="e">
        <f ca="1">AVERAGE(H4:H7)</f>
        <v>#REF!</v>
      </c>
      <c r="O8" s="25"/>
      <c r="P8" s="25"/>
      <c r="Q8" s="26"/>
      <c r="R8" s="26"/>
      <c r="S8" s="26"/>
    </row>
    <row r="9" spans="1:20" x14ac:dyDescent="0.3">
      <c r="A9" s="18" t="s">
        <v>144</v>
      </c>
      <c r="B9" s="18"/>
      <c r="C9" s="18"/>
      <c r="D9" s="29" t="e">
        <f ca="1">CONCATENATE(FIXED(AVERAGE(L4:L5),2)," [",FIXED(MIN(M4:M5),2)," ; ",FIXED(MAX(N4:N5),2),"]")</f>
        <v>#REF!</v>
      </c>
      <c r="E9" s="18"/>
      <c r="G9" s="19" t="e">
        <f ca="1">AVERAGE(G4:G5)</f>
        <v>#REF!</v>
      </c>
      <c r="H9" s="19" t="e">
        <f ca="1">AVERAGE(H4:H5)</f>
        <v>#REF!</v>
      </c>
      <c r="O9" s="18"/>
      <c r="P9" s="18"/>
      <c r="Q9" s="19"/>
      <c r="R9" s="18"/>
      <c r="S9" s="19"/>
    </row>
    <row r="11" spans="1:20" x14ac:dyDescent="0.3">
      <c r="A11" t="s">
        <v>212</v>
      </c>
      <c r="O11" s="27"/>
      <c r="P11">
        <v>0.3</v>
      </c>
      <c r="Q11">
        <v>0.6</v>
      </c>
    </row>
    <row r="12" spans="1:20" ht="43.2" x14ac:dyDescent="0.3">
      <c r="A12" t="s">
        <v>77</v>
      </c>
      <c r="B12" t="s">
        <v>79</v>
      </c>
      <c r="C12" t="s">
        <v>78</v>
      </c>
      <c r="D12" s="17" t="s">
        <v>59</v>
      </c>
      <c r="E12" s="17" t="s">
        <v>66</v>
      </c>
      <c r="F12" s="17" t="s">
        <v>105</v>
      </c>
      <c r="G12" t="s">
        <v>60</v>
      </c>
      <c r="H12" s="17" t="s">
        <v>86</v>
      </c>
      <c r="I12" s="17" t="s">
        <v>87</v>
      </c>
      <c r="J12" s="17" t="s">
        <v>89</v>
      </c>
      <c r="L12" s="17" t="s">
        <v>88</v>
      </c>
      <c r="M12" s="17" t="s">
        <v>89</v>
      </c>
      <c r="N12" s="23" t="s">
        <v>90</v>
      </c>
      <c r="O12" s="2" t="s">
        <v>0</v>
      </c>
      <c r="P12" s="2" t="s">
        <v>94</v>
      </c>
      <c r="Q12" s="2" t="s">
        <v>1</v>
      </c>
    </row>
    <row r="13" spans="1:20" x14ac:dyDescent="0.3">
      <c r="A13" t="s">
        <v>80</v>
      </c>
      <c r="B13">
        <v>20</v>
      </c>
      <c r="C13">
        <v>23.5</v>
      </c>
      <c r="D13" s="7" t="str">
        <f>CONCATENATE(TEXT(H13*I13/(B13*100),"0.00")," ",$N$12," ",TEXT(H13*J13/(B13*100),"0.00"))</f>
        <v>0.92 ± 0.25</v>
      </c>
      <c r="E13">
        <v>89</v>
      </c>
      <c r="F13" s="15">
        <f>H13*I13/(B13*100)*P13/O13</f>
        <v>0.89733731921166271</v>
      </c>
      <c r="G13" t="s">
        <v>85</v>
      </c>
      <c r="H13">
        <v>46.2</v>
      </c>
      <c r="I13">
        <v>39.799999999999997</v>
      </c>
      <c r="J13">
        <v>11</v>
      </c>
      <c r="L13">
        <v>128.4</v>
      </c>
      <c r="M13">
        <v>23.2</v>
      </c>
      <c r="O13">
        <f>(22.1-33.3*(C13/100)^2/2+14.9*(C13/100)^3/3)/10.41667</f>
        <v>2.0395155581550211</v>
      </c>
      <c r="P13">
        <f>(22.1-33.3*P$11^2/2+14.9*P$11^3/3)/10.41667</f>
        <v>1.9906169630025721</v>
      </c>
      <c r="Q13">
        <f>(22.1-33.3*Q$11^2/2+14.9*Q$11^3/3)/10.41667</f>
        <v>1.6491642722674331</v>
      </c>
    </row>
    <row r="14" spans="1:20" x14ac:dyDescent="0.3">
      <c r="A14" t="s">
        <v>80</v>
      </c>
      <c r="B14">
        <v>100</v>
      </c>
      <c r="C14">
        <v>23.5</v>
      </c>
      <c r="D14" s="7" t="str">
        <f>CONCATENATE(TEXT(H13*L13/(B14*100),"0.00")," ",$N$12," ",TEXT(H13*M13/(B14*100),"0.00"))</f>
        <v>0.59 ± 0.11</v>
      </c>
      <c r="E14">
        <v>89</v>
      </c>
      <c r="F14" s="15">
        <f>H13*L13/(B14*100)*P14/O14</f>
        <v>0.57898548636571612</v>
      </c>
      <c r="G14" t="s">
        <v>85</v>
      </c>
      <c r="O14">
        <f t="shared" ref="O14:O22" si="0">(22.1-33.3*(C14/100)^2/2+14.9*(C14/100)^3/3)/10.41667</f>
        <v>2.0395155581550211</v>
      </c>
      <c r="P14">
        <f t="shared" ref="P14:Q22" si="1">(22.1-33.3*P$11^2/2+14.9*P$11^3/3)/10.41667</f>
        <v>1.9906169630025721</v>
      </c>
      <c r="Q14">
        <f t="shared" si="1"/>
        <v>1.6491642722674331</v>
      </c>
    </row>
    <row r="15" spans="1:20" x14ac:dyDescent="0.3">
      <c r="A15" t="s">
        <v>81</v>
      </c>
      <c r="B15">
        <v>20</v>
      </c>
      <c r="C15">
        <v>27.1</v>
      </c>
      <c r="D15" s="7" t="str">
        <f>CONCATENATE(TEXT(H15*I15/(B15*100),"0.00")," ",$N$12," ",TEXT(H15*J15/(B15*100),"0.00"))</f>
        <v>-2.08 ± 0.26</v>
      </c>
      <c r="E15">
        <v>176</v>
      </c>
      <c r="F15" s="15">
        <f>H15*I15/(B15*100)*P15/O15</f>
        <v>-2.0519548907914058</v>
      </c>
      <c r="G15" t="s">
        <v>85</v>
      </c>
      <c r="H15">
        <v>115</v>
      </c>
      <c r="I15">
        <v>-36.1</v>
      </c>
      <c r="J15">
        <v>4.5999999999999996</v>
      </c>
      <c r="L15">
        <v>-36.1</v>
      </c>
      <c r="M15">
        <v>4.5999999999999996</v>
      </c>
      <c r="O15">
        <f t="shared" si="0"/>
        <v>2.0137007784605512</v>
      </c>
      <c r="P15">
        <f t="shared" si="1"/>
        <v>1.9906169630025721</v>
      </c>
      <c r="Q15">
        <f t="shared" si="1"/>
        <v>1.6491642722674331</v>
      </c>
    </row>
    <row r="16" spans="1:20" x14ac:dyDescent="0.3">
      <c r="A16" t="s">
        <v>81</v>
      </c>
      <c r="B16">
        <v>100</v>
      </c>
      <c r="C16">
        <v>27.1</v>
      </c>
      <c r="D16" s="7" t="str">
        <f>CONCATENATE(TEXT(H15*L15/(B16*100),"0.00")," ",$N$12," ",TEXT(H15*M15/(B16*100),"0.00"))</f>
        <v>-0.42 ± 0.05</v>
      </c>
      <c r="E16">
        <v>176</v>
      </c>
      <c r="F16" s="15">
        <f>H15*L15/(B16*100)*P16/O16</f>
        <v>-0.41039097815828118</v>
      </c>
      <c r="G16" t="s">
        <v>85</v>
      </c>
      <c r="O16">
        <f t="shared" si="0"/>
        <v>2.0137007784605512</v>
      </c>
      <c r="P16">
        <f t="shared" si="1"/>
        <v>1.9906169630025721</v>
      </c>
      <c r="Q16">
        <f t="shared" si="1"/>
        <v>1.6491642722674331</v>
      </c>
    </row>
    <row r="17" spans="1:17" x14ac:dyDescent="0.3">
      <c r="A17" t="s">
        <v>84</v>
      </c>
      <c r="B17">
        <v>20</v>
      </c>
      <c r="C17">
        <v>28.5</v>
      </c>
      <c r="D17" s="7" t="str">
        <f>CONCATENATE(TEXT(H17*I17/(B17*100),"0.00")," ",$N$12," ",TEXT(H17*J17/(B17*100),"0.00"))</f>
        <v>-2.31 ± 1.50</v>
      </c>
      <c r="E17">
        <v>29</v>
      </c>
      <c r="F17" s="15">
        <f>H17*I17/(B17*100)*P17/O17</f>
        <v>-2.2938532257200652</v>
      </c>
      <c r="G17" t="s">
        <v>85</v>
      </c>
      <c r="H17">
        <v>147</v>
      </c>
      <c r="I17">
        <v>-31.4</v>
      </c>
      <c r="J17">
        <v>20.399999999999999</v>
      </c>
      <c r="L17">
        <v>-32.200000000000003</v>
      </c>
      <c r="M17">
        <v>19.899999999999999</v>
      </c>
      <c r="O17">
        <f t="shared" si="0"/>
        <v>2.0028068219018174</v>
      </c>
      <c r="P17">
        <f t="shared" si="1"/>
        <v>1.9906169630025721</v>
      </c>
      <c r="Q17">
        <f t="shared" si="1"/>
        <v>1.6491642722674331</v>
      </c>
    </row>
    <row r="18" spans="1:17" x14ac:dyDescent="0.3">
      <c r="A18" t="s">
        <v>84</v>
      </c>
      <c r="B18">
        <v>100</v>
      </c>
      <c r="C18">
        <v>28.5</v>
      </c>
      <c r="D18" s="7" t="str">
        <f>CONCATENATE(TEXT(H17*L17/(B18*100),"0.00")," ",$N$12," ",TEXT(H17*M17/(B18*100),"0.00"))</f>
        <v>-0.47 ± 0.29</v>
      </c>
      <c r="E18">
        <v>29</v>
      </c>
      <c r="F18" s="15">
        <f>H17*L17/(B18*100)*P18/O18</f>
        <v>-0.47045906922411534</v>
      </c>
      <c r="G18" t="s">
        <v>85</v>
      </c>
      <c r="O18">
        <f t="shared" si="0"/>
        <v>2.0028068219018174</v>
      </c>
      <c r="P18">
        <f t="shared" si="1"/>
        <v>1.9906169630025721</v>
      </c>
      <c r="Q18">
        <f t="shared" si="1"/>
        <v>1.6491642722674331</v>
      </c>
    </row>
    <row r="19" spans="1:17" x14ac:dyDescent="0.3">
      <c r="A19" t="s">
        <v>82</v>
      </c>
      <c r="B19">
        <v>20</v>
      </c>
      <c r="C19">
        <v>28</v>
      </c>
      <c r="D19" s="7" t="str">
        <f>CONCATENATE(TEXT(H19*I19/(B19*100),"0.00")," ",$N$12," ",TEXT(H19*J19/(B19*100),"0.00"))</f>
        <v>0.77 ± 0.36</v>
      </c>
      <c r="E19">
        <v>70</v>
      </c>
      <c r="F19" s="15">
        <f>H19*I19/(B19*100)*P19/O19</f>
        <v>0.75992061514536613</v>
      </c>
      <c r="G19" t="s">
        <v>85</v>
      </c>
      <c r="H19">
        <v>68.400000000000006</v>
      </c>
      <c r="I19">
        <v>22.4</v>
      </c>
      <c r="J19">
        <v>10.4</v>
      </c>
      <c r="L19">
        <v>116.6</v>
      </c>
      <c r="M19">
        <v>53.9</v>
      </c>
      <c r="O19">
        <f t="shared" si="0"/>
        <v>2.0067515114395165</v>
      </c>
      <c r="P19">
        <f t="shared" si="1"/>
        <v>1.9906169630025721</v>
      </c>
      <c r="Q19">
        <f t="shared" si="1"/>
        <v>1.6491642722674331</v>
      </c>
    </row>
    <row r="20" spans="1:17" x14ac:dyDescent="0.3">
      <c r="A20" t="s">
        <v>82</v>
      </c>
      <c r="B20">
        <v>100</v>
      </c>
      <c r="C20">
        <v>28</v>
      </c>
      <c r="D20" s="7" t="str">
        <f>CONCATENATE(TEXT(H19*L19/(B20*100),"0.00")," ",$N$12," ",TEXT(H19*M19/(B20*100),"0.00"))</f>
        <v>0.80 ± 0.37</v>
      </c>
      <c r="E20">
        <v>70</v>
      </c>
      <c r="F20" s="15">
        <f>H19*L19/(B20*100)*P20/O20</f>
        <v>0.79113164041026496</v>
      </c>
      <c r="G20" t="s">
        <v>85</v>
      </c>
      <c r="O20">
        <f t="shared" si="0"/>
        <v>2.0067515114395165</v>
      </c>
      <c r="P20">
        <f t="shared" si="1"/>
        <v>1.9906169630025721</v>
      </c>
      <c r="Q20">
        <f t="shared" si="1"/>
        <v>1.6491642722674331</v>
      </c>
    </row>
    <row r="21" spans="1:17" x14ac:dyDescent="0.3">
      <c r="A21" t="s">
        <v>83</v>
      </c>
      <c r="B21">
        <v>20</v>
      </c>
      <c r="C21">
        <v>38.9</v>
      </c>
      <c r="D21" s="7" t="str">
        <f>CONCATENATE(TEXT(H21*I21/(B21*100),"0.00")," ",$N$12," ",TEXT(H21*J21/(B21*100),"0.00"))</f>
        <v>-0.17 ± 0.25</v>
      </c>
      <c r="E21">
        <v>100</v>
      </c>
      <c r="F21" s="15">
        <f>H21*I21/(B21*100)*P21/O21</f>
        <v>-0.1803017390219489</v>
      </c>
      <c r="G21" t="s">
        <v>85</v>
      </c>
      <c r="H21">
        <v>86.4</v>
      </c>
      <c r="I21">
        <v>-4</v>
      </c>
      <c r="J21">
        <v>5.7</v>
      </c>
      <c r="L21">
        <v>27.9</v>
      </c>
      <c r="M21">
        <v>11</v>
      </c>
      <c r="O21">
        <f t="shared" si="0"/>
        <v>1.9077941958450577</v>
      </c>
      <c r="P21">
        <f t="shared" si="1"/>
        <v>1.9906169630025721</v>
      </c>
      <c r="Q21">
        <f t="shared" si="1"/>
        <v>1.6491642722674331</v>
      </c>
    </row>
    <row r="22" spans="1:17" x14ac:dyDescent="0.3">
      <c r="A22" t="s">
        <v>83</v>
      </c>
      <c r="B22">
        <v>100</v>
      </c>
      <c r="C22">
        <v>38.9</v>
      </c>
      <c r="D22" s="7" t="str">
        <f>CONCATENATE(TEXT(H21*L21/(B22*100),"0.00")," ",$N$12," ",TEXT(H21*M21/(B22*100),"0.00"))</f>
        <v>0.24 ± 0.10</v>
      </c>
      <c r="E22">
        <v>100</v>
      </c>
      <c r="F22" s="15">
        <f>H21*L21/(B22*100)*P22/O22</f>
        <v>0.2515209259356187</v>
      </c>
      <c r="G22" t="s">
        <v>85</v>
      </c>
      <c r="O22">
        <f t="shared" si="0"/>
        <v>1.9077941958450577</v>
      </c>
      <c r="P22">
        <f t="shared" si="1"/>
        <v>1.9906169630025721</v>
      </c>
      <c r="Q22">
        <f t="shared" si="1"/>
        <v>1.6491642722674331</v>
      </c>
    </row>
    <row r="24" spans="1:17" x14ac:dyDescent="0.3">
      <c r="A24" t="s">
        <v>186</v>
      </c>
      <c r="D24" t="s">
        <v>184</v>
      </c>
      <c r="F24" t="s">
        <v>60</v>
      </c>
    </row>
    <row r="25" spans="1:17" x14ac:dyDescent="0.3">
      <c r="A25" t="s">
        <v>185</v>
      </c>
      <c r="D25">
        <v>0.2</v>
      </c>
      <c r="F25" t="s">
        <v>187</v>
      </c>
    </row>
    <row r="26" spans="1:17" x14ac:dyDescent="0.3">
      <c r="A26" t="s">
        <v>33</v>
      </c>
      <c r="D26">
        <v>0.35</v>
      </c>
      <c r="F26" t="s">
        <v>188</v>
      </c>
    </row>
    <row r="27" spans="1:17" x14ac:dyDescent="0.3">
      <c r="A27" t="s">
        <v>189</v>
      </c>
      <c r="D27" s="7" t="s">
        <v>190</v>
      </c>
      <c r="F27" t="s">
        <v>191</v>
      </c>
    </row>
    <row r="28" spans="1:17" x14ac:dyDescent="0.3">
      <c r="A28" t="s">
        <v>192</v>
      </c>
      <c r="D28">
        <v>0</v>
      </c>
      <c r="F28" t="s">
        <v>194</v>
      </c>
    </row>
    <row r="29" spans="1:17" x14ac:dyDescent="0.3">
      <c r="A29" t="s">
        <v>193</v>
      </c>
      <c r="D29">
        <v>0.41</v>
      </c>
      <c r="F29" t="s">
        <v>195</v>
      </c>
    </row>
    <row r="30" spans="1:17" x14ac:dyDescent="0.3">
      <c r="A30" t="s">
        <v>196</v>
      </c>
      <c r="D30">
        <v>0.17</v>
      </c>
    </row>
    <row r="32" spans="1:17" x14ac:dyDescent="0.3">
      <c r="A32" t="s">
        <v>69</v>
      </c>
    </row>
    <row r="33" spans="1:7" x14ac:dyDescent="0.3">
      <c r="A33" t="s">
        <v>33</v>
      </c>
      <c r="D33">
        <v>-0.2</v>
      </c>
      <c r="F33" t="s">
        <v>197</v>
      </c>
    </row>
    <row r="34" spans="1:7" x14ac:dyDescent="0.3">
      <c r="A34" t="s">
        <v>199</v>
      </c>
      <c r="D34">
        <v>-0.08</v>
      </c>
      <c r="F34" t="s">
        <v>198</v>
      </c>
    </row>
    <row r="35" spans="1:7" x14ac:dyDescent="0.3">
      <c r="A35" t="s">
        <v>201</v>
      </c>
      <c r="D35">
        <v>-0.17</v>
      </c>
      <c r="F35" t="s">
        <v>200</v>
      </c>
    </row>
    <row r="36" spans="1:7" x14ac:dyDescent="0.3">
      <c r="A36" t="s">
        <v>28</v>
      </c>
      <c r="D36">
        <v>-0.12</v>
      </c>
      <c r="F36" t="s">
        <v>203</v>
      </c>
    </row>
    <row r="37" spans="1:7" x14ac:dyDescent="0.3">
      <c r="A37" t="s">
        <v>28</v>
      </c>
      <c r="D37">
        <v>-0.09</v>
      </c>
      <c r="F37" t="s">
        <v>204</v>
      </c>
    </row>
    <row r="38" spans="1:7" x14ac:dyDescent="0.3">
      <c r="A38" t="s">
        <v>202</v>
      </c>
      <c r="D38" s="15">
        <f>+(0.27-0.57)*0.59/0.57</f>
        <v>-0.31052631578947365</v>
      </c>
      <c r="F38" t="s">
        <v>207</v>
      </c>
    </row>
    <row r="39" spans="1:7" x14ac:dyDescent="0.3">
      <c r="A39" t="s">
        <v>120</v>
      </c>
      <c r="F39" t="s">
        <v>205</v>
      </c>
    </row>
    <row r="40" spans="1:7" x14ac:dyDescent="0.3">
      <c r="A40" t="s">
        <v>206</v>
      </c>
      <c r="D40" t="s">
        <v>214</v>
      </c>
      <c r="F40" t="s">
        <v>210</v>
      </c>
    </row>
    <row r="41" spans="1:7" x14ac:dyDescent="0.3">
      <c r="A41" t="s">
        <v>192</v>
      </c>
      <c r="D41" s="15">
        <f>+(47.3-53)/(2007-1978)</f>
        <v>-0.19655172413793112</v>
      </c>
      <c r="F41" t="s">
        <v>194</v>
      </c>
      <c r="G41" t="s">
        <v>213</v>
      </c>
    </row>
    <row r="42" spans="1:7" x14ac:dyDescent="0.3">
      <c r="A42" t="s">
        <v>209</v>
      </c>
      <c r="D42" t="s">
        <v>214</v>
      </c>
      <c r="F42" t="s">
        <v>208</v>
      </c>
    </row>
    <row r="43" spans="1:7" x14ac:dyDescent="0.3">
      <c r="A43" t="s">
        <v>196</v>
      </c>
      <c r="D43">
        <v>-0.17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XFD43"/>
  <sheetViews>
    <sheetView zoomScale="85" zoomScaleNormal="85" workbookViewId="0">
      <pane xSplit="4" ySplit="2" topLeftCell="F3" activePane="bottomRight" state="frozen"/>
      <selection pane="topRight" activeCell="E1" sqref="E1"/>
      <selection pane="bottomLeft" activeCell="A3" sqref="A3"/>
      <selection pane="bottomRight" activeCell="G11" sqref="G11"/>
    </sheetView>
  </sheetViews>
  <sheetFormatPr baseColWidth="10" defaultRowHeight="14.4" x14ac:dyDescent="0.3"/>
  <cols>
    <col min="1" max="1" width="28.44140625" customWidth="1"/>
    <col min="3" max="6" width="14.88671875" customWidth="1"/>
    <col min="7" max="7" width="14.6640625" customWidth="1"/>
    <col min="8" max="8" width="24.5546875" customWidth="1"/>
    <col min="9" max="9" width="23.88671875" customWidth="1"/>
    <col min="10" max="10" width="12.6640625" style="6" customWidth="1"/>
    <col min="11" max="11" width="14.6640625" style="6" customWidth="1"/>
    <col min="12" max="12" width="3.33203125" customWidth="1"/>
  </cols>
  <sheetData>
    <row r="1" spans="1:35" x14ac:dyDescent="0.3">
      <c r="A1" t="s">
        <v>153</v>
      </c>
      <c r="G1" s="5"/>
      <c r="H1" s="5"/>
      <c r="I1" s="5"/>
      <c r="M1" s="14" t="s">
        <v>8</v>
      </c>
      <c r="N1" s="14">
        <v>0.3</v>
      </c>
      <c r="O1">
        <v>0.6</v>
      </c>
      <c r="AI1">
        <f>SUM(AI3:AI43)</f>
        <v>24</v>
      </c>
    </row>
    <row r="2" spans="1:35" ht="46.95" customHeight="1" x14ac:dyDescent="0.3">
      <c r="A2" s="10" t="s">
        <v>20</v>
      </c>
      <c r="B2" s="10" t="s">
        <v>21</v>
      </c>
      <c r="C2" s="10" t="s">
        <v>22</v>
      </c>
      <c r="D2" s="10" t="s">
        <v>23</v>
      </c>
      <c r="E2" s="10" t="s">
        <v>113</v>
      </c>
      <c r="F2" s="10" t="s">
        <v>114</v>
      </c>
      <c r="G2" s="11" t="s">
        <v>24</v>
      </c>
      <c r="H2" s="11" t="s">
        <v>95</v>
      </c>
      <c r="I2" s="11" t="s">
        <v>27</v>
      </c>
      <c r="J2" s="11" t="s">
        <v>25</v>
      </c>
      <c r="K2" s="11" t="s">
        <v>26</v>
      </c>
      <c r="L2" s="1"/>
      <c r="M2" s="2" t="s">
        <v>0</v>
      </c>
      <c r="N2" s="2" t="s">
        <v>94</v>
      </c>
      <c r="O2" s="2" t="s">
        <v>1</v>
      </c>
      <c r="P2" t="s">
        <v>17</v>
      </c>
      <c r="Q2" s="3" t="s">
        <v>29</v>
      </c>
      <c r="R2" t="s">
        <v>14</v>
      </c>
      <c r="S2" t="s">
        <v>65</v>
      </c>
      <c r="T2" t="s">
        <v>66</v>
      </c>
      <c r="U2" t="s">
        <v>145</v>
      </c>
      <c r="V2" t="s">
        <v>146</v>
      </c>
      <c r="W2" t="s">
        <v>149</v>
      </c>
      <c r="X2" t="s">
        <v>150</v>
      </c>
      <c r="Y2" t="s">
        <v>151</v>
      </c>
      <c r="AD2" t="s">
        <v>58</v>
      </c>
      <c r="AI2" t="s">
        <v>162</v>
      </c>
    </row>
    <row r="3" spans="1:35" x14ac:dyDescent="0.3">
      <c r="A3" t="s">
        <v>56</v>
      </c>
      <c r="B3" s="4" t="s">
        <v>31</v>
      </c>
      <c r="D3" t="s">
        <v>55</v>
      </c>
      <c r="E3">
        <v>1</v>
      </c>
      <c r="F3">
        <v>1</v>
      </c>
      <c r="G3" s="8">
        <f>(8.88-8.99)/K3</f>
        <v>-9.1666666666666199E-3</v>
      </c>
      <c r="H3" s="8">
        <f t="shared" ref="H3:H4" si="0">$G3*$M3/N3</f>
        <v>-9.7517053668837415E-3</v>
      </c>
      <c r="I3" s="8">
        <f t="shared" ref="I3:I6" si="1">+$G3*$M3/O3</f>
        <v>-1.1770755920410884E-2</v>
      </c>
      <c r="J3" s="7">
        <v>5</v>
      </c>
      <c r="K3" s="7">
        <v>12</v>
      </c>
      <c r="M3">
        <f t="shared" ref="M3:M6" si="2">(22.1-33.3*(J3/100)^2/2+14.9*(J3/100)^3/3)/10.41667</f>
        <v>2.1176629223478649</v>
      </c>
      <c r="N3">
        <f t="shared" ref="N3:O42" si="3">(22.1-33.3*N$1^2/2+14.9*N$1^3/3)/10.41667</f>
        <v>1.9906169630025721</v>
      </c>
      <c r="O3">
        <f t="shared" si="3"/>
        <v>1.6491642722674331</v>
      </c>
      <c r="P3" t="s">
        <v>53</v>
      </c>
      <c r="Q3" t="s">
        <v>30</v>
      </c>
      <c r="AI3">
        <v>1</v>
      </c>
    </row>
    <row r="4" spans="1:35" x14ac:dyDescent="0.3">
      <c r="A4" t="s">
        <v>56</v>
      </c>
      <c r="B4" s="4" t="s">
        <v>31</v>
      </c>
      <c r="D4" t="s">
        <v>55</v>
      </c>
      <c r="E4">
        <v>1</v>
      </c>
      <c r="F4">
        <v>1</v>
      </c>
      <c r="G4" s="8">
        <f>(10.26-10.11)/K4</f>
        <v>1.250000000000003E-2</v>
      </c>
      <c r="H4" s="8">
        <f t="shared" si="0"/>
        <v>1.3297780045750655E-2</v>
      </c>
      <c r="I4" s="8">
        <f t="shared" si="1"/>
        <v>1.6051030800560417E-2</v>
      </c>
      <c r="J4" s="7">
        <v>5</v>
      </c>
      <c r="K4" s="7">
        <v>12</v>
      </c>
      <c r="M4">
        <f t="shared" si="2"/>
        <v>2.1176629223478649</v>
      </c>
      <c r="N4">
        <f t="shared" si="3"/>
        <v>1.9906169630025721</v>
      </c>
      <c r="O4">
        <f t="shared" si="3"/>
        <v>1.6491642722674331</v>
      </c>
      <c r="P4" t="s">
        <v>54</v>
      </c>
      <c r="Q4" t="s">
        <v>30</v>
      </c>
      <c r="AI4">
        <v>0</v>
      </c>
    </row>
    <row r="5" spans="1:35" x14ac:dyDescent="0.3">
      <c r="A5" t="s">
        <v>91</v>
      </c>
      <c r="B5" s="4" t="s">
        <v>31</v>
      </c>
      <c r="D5" t="s">
        <v>49</v>
      </c>
      <c r="E5">
        <v>75</v>
      </c>
      <c r="F5">
        <v>1</v>
      </c>
      <c r="G5" s="8">
        <v>-0.36</v>
      </c>
      <c r="H5" s="8">
        <f t="shared" ref="H5:H9" si="4">$G5*$M5/N5</f>
        <v>-0.21240340284341908</v>
      </c>
      <c r="I5" s="8">
        <f t="shared" si="1"/>
        <v>-0.25638065522620906</v>
      </c>
      <c r="J5" s="7">
        <v>90</v>
      </c>
      <c r="K5" s="7">
        <f>AVERAGE(20,40)</f>
        <v>30</v>
      </c>
      <c r="M5">
        <f t="shared" si="2"/>
        <v>1.1744828241654965</v>
      </c>
      <c r="N5">
        <f t="shared" si="3"/>
        <v>1.9906169630025721</v>
      </c>
      <c r="O5">
        <f t="shared" si="3"/>
        <v>1.6491642722674331</v>
      </c>
      <c r="P5" t="s">
        <v>72</v>
      </c>
      <c r="Q5" t="s">
        <v>30</v>
      </c>
      <c r="T5">
        <v>75</v>
      </c>
      <c r="U5">
        <v>1.4E-2</v>
      </c>
      <c r="V5">
        <f t="shared" ref="V5:V6" si="5">$U5*$M5/N5</f>
        <v>8.2601323327996298E-3</v>
      </c>
      <c r="W5">
        <f t="shared" ref="W5:W6" si="6">H5-1.96*V5</f>
        <v>-0.22859326221570636</v>
      </c>
      <c r="X5">
        <f t="shared" ref="X5:X6" si="7">H5+1.96*V5</f>
        <v>-0.19621354347113179</v>
      </c>
      <c r="Y5" t="str">
        <f t="shared" ref="Y5:Y6" si="8">CONCATENATE(FIXED(H5,2)," [",FIXED(W5,2)," ; ",FIXED(X5,2),"]")</f>
        <v>-0.21 [-0.23 ; -0.20]</v>
      </c>
      <c r="AI5">
        <v>1</v>
      </c>
    </row>
    <row r="6" spans="1:35" x14ac:dyDescent="0.3">
      <c r="A6" s="13" t="s">
        <v>183</v>
      </c>
      <c r="B6" s="4" t="s">
        <v>31</v>
      </c>
      <c r="D6" s="4" t="s">
        <v>28</v>
      </c>
      <c r="E6" s="4">
        <f>ROUND(629*368/1413,0)</f>
        <v>164</v>
      </c>
      <c r="F6" s="4">
        <v>1</v>
      </c>
      <c r="G6" s="8">
        <f>(7.99-7.26)/K6*10</f>
        <v>0.15869565217391313</v>
      </c>
      <c r="H6" s="8">
        <f t="shared" si="4"/>
        <v>0.15869565217391313</v>
      </c>
      <c r="I6" s="8">
        <f t="shared" si="1"/>
        <v>0.19155293531663406</v>
      </c>
      <c r="J6" s="7">
        <v>30</v>
      </c>
      <c r="K6" s="7">
        <v>46</v>
      </c>
      <c r="M6">
        <f t="shared" si="2"/>
        <v>1.9906169630025721</v>
      </c>
      <c r="N6">
        <f t="shared" si="3"/>
        <v>1.9906169630025721</v>
      </c>
      <c r="O6">
        <f t="shared" si="3"/>
        <v>1.6491642722674331</v>
      </c>
      <c r="P6" t="s">
        <v>140</v>
      </c>
      <c r="Q6" t="s">
        <v>30</v>
      </c>
      <c r="T6">
        <v>629</v>
      </c>
      <c r="U6">
        <f>10/46*(0.1/1.96)/SQRT(2)</f>
        <v>7.8427992589457356E-3</v>
      </c>
      <c r="V6">
        <f t="shared" si="5"/>
        <v>7.8427992589457356E-3</v>
      </c>
      <c r="W6">
        <f t="shared" si="6"/>
        <v>0.1433237656263795</v>
      </c>
      <c r="X6">
        <f t="shared" si="7"/>
        <v>0.17406753872144676</v>
      </c>
      <c r="Y6" t="str">
        <f t="shared" si="8"/>
        <v>0.16 [0.14 ; 0.17]</v>
      </c>
      <c r="AI6">
        <v>1</v>
      </c>
    </row>
    <row r="7" spans="1:35" x14ac:dyDescent="0.3">
      <c r="A7" s="13" t="s">
        <v>112</v>
      </c>
      <c r="B7" s="4" t="s">
        <v>31</v>
      </c>
      <c r="D7" s="4" t="s">
        <v>50</v>
      </c>
      <c r="E7">
        <v>1</v>
      </c>
      <c r="F7">
        <v>12</v>
      </c>
      <c r="H7" s="8"/>
      <c r="M7">
        <f t="shared" ref="M7:M9" si="9">(22.1-33.3*(J7/100)^2/2+14.9*(J7/100)^3/3)/10.41667</f>
        <v>2.1215993210882176</v>
      </c>
      <c r="N7">
        <f t="shared" si="3"/>
        <v>1.9906169630025721</v>
      </c>
      <c r="O7">
        <f t="shared" si="3"/>
        <v>1.6491642722674331</v>
      </c>
      <c r="P7" t="s">
        <v>141</v>
      </c>
      <c r="Q7" t="s">
        <v>30</v>
      </c>
      <c r="AI7">
        <v>1</v>
      </c>
    </row>
    <row r="8" spans="1:35" x14ac:dyDescent="0.3">
      <c r="A8" s="13" t="s">
        <v>133</v>
      </c>
      <c r="B8" s="4" t="s">
        <v>134</v>
      </c>
      <c r="D8" t="s">
        <v>48</v>
      </c>
      <c r="E8">
        <v>72</v>
      </c>
      <c r="G8">
        <v>0.19</v>
      </c>
      <c r="H8" s="8">
        <f t="shared" si="4"/>
        <v>0.20102184970131884</v>
      </c>
      <c r="I8" s="8">
        <f t="shared" ref="I8:I9" si="10">+$G8*$M8/O8</f>
        <v>0.2426425982412431</v>
      </c>
      <c r="J8" s="6">
        <v>10</v>
      </c>
      <c r="K8" s="16" t="s">
        <v>135</v>
      </c>
      <c r="M8">
        <f t="shared" si="9"/>
        <v>2.1060921260505201</v>
      </c>
      <c r="N8">
        <f t="shared" ref="N8:O9" si="11">(22.1-33.3*N$1^2/2+14.9*N$1^3/3)/10.41667</f>
        <v>1.9906169630025721</v>
      </c>
      <c r="O8">
        <f t="shared" si="11"/>
        <v>1.6491642722674331</v>
      </c>
      <c r="Q8" t="s">
        <v>30</v>
      </c>
      <c r="U8">
        <v>0.02</v>
      </c>
      <c r="V8">
        <f>$U8*$M8/N8</f>
        <v>2.1160194705401984E-2</v>
      </c>
      <c r="W8">
        <f>H8-1.96*V8</f>
        <v>0.15954786807873095</v>
      </c>
      <c r="X8">
        <f>H8+1.96*V8</f>
        <v>0.24249583132390673</v>
      </c>
      <c r="Y8" t="str">
        <f>CONCATENATE(FIXED(H8,2)," [",FIXED(W8,2)," ; ",FIXED(X8,2),"]")</f>
        <v>0.20 [0.16 ; 0.24]</v>
      </c>
      <c r="AI8">
        <v>1</v>
      </c>
    </row>
    <row r="9" spans="1:35" x14ac:dyDescent="0.3">
      <c r="A9" s="13" t="s">
        <v>139</v>
      </c>
      <c r="B9" s="4" t="s">
        <v>31</v>
      </c>
      <c r="D9" t="s">
        <v>136</v>
      </c>
      <c r="E9" t="e">
        <f>#REF!</f>
        <v>#REF!</v>
      </c>
      <c r="G9" s="8" t="e">
        <f>#REF!</f>
        <v>#REF!</v>
      </c>
      <c r="H9" s="8" t="e">
        <f t="shared" si="4"/>
        <v>#REF!</v>
      </c>
      <c r="I9" s="8" t="e">
        <f t="shared" si="10"/>
        <v>#REF!</v>
      </c>
      <c r="J9" s="6">
        <v>15</v>
      </c>
      <c r="K9" s="6">
        <f>2007-1978</f>
        <v>29</v>
      </c>
      <c r="M9">
        <f t="shared" si="9"/>
        <v>2.0872445320817499</v>
      </c>
      <c r="N9">
        <f t="shared" si="11"/>
        <v>1.9906169630025721</v>
      </c>
      <c r="O9">
        <f t="shared" si="11"/>
        <v>1.6491642722674331</v>
      </c>
      <c r="Q9" t="s">
        <v>30</v>
      </c>
      <c r="U9" s="15" t="e">
        <f>#REF!</f>
        <v>#REF!</v>
      </c>
      <c r="V9" t="e">
        <f>$U9*$M9/N9</f>
        <v>#REF!</v>
      </c>
      <c r="W9" t="e">
        <f>H9-1.96*V9</f>
        <v>#REF!</v>
      </c>
      <c r="X9" t="e">
        <f>H9+1.96*V9</f>
        <v>#REF!</v>
      </c>
      <c r="Y9" t="e">
        <f>CONCATENATE(FIXED(H9,2)," [",FIXED(W9,2)," ; ",FIXED(X9,2),"]")</f>
        <v>#REF!</v>
      </c>
      <c r="AI9">
        <v>1</v>
      </c>
    </row>
    <row r="10" spans="1:35" x14ac:dyDescent="0.3">
      <c r="A10" s="13"/>
      <c r="B10" s="4"/>
    </row>
    <row r="12" spans="1:35" x14ac:dyDescent="0.3">
      <c r="A12" t="s">
        <v>13</v>
      </c>
      <c r="R12" t="s">
        <v>14</v>
      </c>
    </row>
    <row r="13" spans="1:35" x14ac:dyDescent="0.3">
      <c r="A13" t="s">
        <v>155</v>
      </c>
      <c r="B13" s="4" t="s">
        <v>31</v>
      </c>
      <c r="C13" t="s">
        <v>3</v>
      </c>
      <c r="G13">
        <f>21.9/50</f>
        <v>0.43799999999999994</v>
      </c>
      <c r="H13" s="8">
        <f t="shared" ref="H13:H20" si="12">+$G13*$M13/N13</f>
        <v>0.43799999999999994</v>
      </c>
      <c r="I13" s="8">
        <f t="shared" ref="I13:I20" si="13">+$G13*$M13/O13</f>
        <v>0.5286861014739096</v>
      </c>
      <c r="J13" s="6">
        <v>30</v>
      </c>
      <c r="K13" s="6">
        <v>50</v>
      </c>
      <c r="M13">
        <f t="shared" ref="M13:M20" si="14">(22.1-33.3*(J13/100)^2/2+14.9*(J13/100)^3/3)/10.41667</f>
        <v>1.9906169630025721</v>
      </c>
      <c r="N13">
        <f>(22.1-33.3*N$1^2/2+14.9*N$1^3/3)/10.41667</f>
        <v>1.9906169630025721</v>
      </c>
      <c r="O13">
        <f>(22.1-33.3*O$1^2/2+14.9*O$1^3/3)/10.41667</f>
        <v>1.6491642722674331</v>
      </c>
      <c r="Q13" t="s">
        <v>30</v>
      </c>
      <c r="R13" t="s">
        <v>16</v>
      </c>
      <c r="V13" s="15"/>
      <c r="AI13">
        <v>1</v>
      </c>
    </row>
    <row r="14" spans="1:35" x14ac:dyDescent="0.3">
      <c r="A14" t="s">
        <v>19</v>
      </c>
      <c r="B14" s="4" t="s">
        <v>62</v>
      </c>
      <c r="C14" t="s">
        <v>4</v>
      </c>
      <c r="G14">
        <v>1.01</v>
      </c>
      <c r="H14" s="8" t="e">
        <f t="shared" si="12"/>
        <v>#VALUE!</v>
      </c>
      <c r="I14" s="8" t="e">
        <f t="shared" si="13"/>
        <v>#VALUE!</v>
      </c>
      <c r="J14" s="6" t="s">
        <v>5</v>
      </c>
      <c r="K14" s="6">
        <v>18</v>
      </c>
      <c r="M14" t="e">
        <f t="shared" si="14"/>
        <v>#VALUE!</v>
      </c>
      <c r="N14">
        <f t="shared" ref="N14:O18" si="15">(22.1-33.3*N$1^2/2+14.9*N$1^3/3)/10.41667</f>
        <v>1.9906169630025721</v>
      </c>
      <c r="O14">
        <f t="shared" si="15"/>
        <v>1.6491642722674331</v>
      </c>
      <c r="Q14" t="s">
        <v>30</v>
      </c>
      <c r="R14" t="s">
        <v>61</v>
      </c>
      <c r="AI14">
        <v>1</v>
      </c>
    </row>
    <row r="15" spans="1:35" x14ac:dyDescent="0.3">
      <c r="A15" t="s">
        <v>19</v>
      </c>
      <c r="B15" s="4" t="s">
        <v>31</v>
      </c>
      <c r="C15" s="4" t="s">
        <v>11</v>
      </c>
      <c r="D15" s="4" t="s">
        <v>10</v>
      </c>
      <c r="E15" s="4"/>
      <c r="F15" s="4"/>
      <c r="G15">
        <v>-2.1000000000000001E-2</v>
      </c>
      <c r="H15" s="8">
        <f t="shared" si="12"/>
        <v>-2.2019371877351028E-2</v>
      </c>
      <c r="I15" s="8">
        <f t="shared" si="13"/>
        <v>-2.6578392408084382E-2</v>
      </c>
      <c r="J15" s="6">
        <v>15</v>
      </c>
      <c r="K15" s="6">
        <v>25</v>
      </c>
      <c r="M15">
        <f t="shared" si="14"/>
        <v>2.0872445320817499</v>
      </c>
      <c r="N15">
        <f t="shared" si="15"/>
        <v>1.9906169630025721</v>
      </c>
      <c r="O15">
        <f t="shared" si="15"/>
        <v>1.6491642722674331</v>
      </c>
      <c r="P15" t="s">
        <v>18</v>
      </c>
      <c r="Q15" t="s">
        <v>32</v>
      </c>
      <c r="R15" t="s">
        <v>70</v>
      </c>
      <c r="AI15">
        <v>1</v>
      </c>
    </row>
    <row r="16" spans="1:35" x14ac:dyDescent="0.3">
      <c r="A16" t="s">
        <v>35</v>
      </c>
      <c r="B16" s="4" t="s">
        <v>31</v>
      </c>
      <c r="C16" t="s">
        <v>44</v>
      </c>
      <c r="D16" t="s">
        <v>43</v>
      </c>
      <c r="G16" s="8">
        <v>0.39</v>
      </c>
      <c r="H16" s="8">
        <f t="shared" si="12"/>
        <v>0.4148907374274195</v>
      </c>
      <c r="I16" s="8">
        <f t="shared" si="13"/>
        <v>0.5007921609774838</v>
      </c>
      <c r="J16" s="7">
        <v>5</v>
      </c>
      <c r="K16" s="7">
        <v>20</v>
      </c>
      <c r="M16">
        <f t="shared" si="14"/>
        <v>2.1176629223478649</v>
      </c>
      <c r="N16">
        <f t="shared" si="15"/>
        <v>1.9906169630025721</v>
      </c>
      <c r="O16">
        <f t="shared" si="15"/>
        <v>1.6491642722674331</v>
      </c>
      <c r="P16" t="s">
        <v>45</v>
      </c>
      <c r="Q16" t="s">
        <v>30</v>
      </c>
      <c r="R16" t="s">
        <v>46</v>
      </c>
      <c r="AI16">
        <v>1</v>
      </c>
    </row>
    <row r="17" spans="1:35" x14ac:dyDescent="0.3">
      <c r="A17" s="4" t="s">
        <v>51</v>
      </c>
      <c r="B17" s="4" t="s">
        <v>31</v>
      </c>
      <c r="D17" t="s">
        <v>43</v>
      </c>
      <c r="G17" s="8">
        <v>0.08</v>
      </c>
      <c r="H17" s="8">
        <f t="shared" si="12"/>
        <v>8.4640778821607934E-2</v>
      </c>
      <c r="I17" s="8">
        <f t="shared" si="13"/>
        <v>0.10216530452262867</v>
      </c>
      <c r="J17" s="7">
        <v>10</v>
      </c>
      <c r="K17" s="7">
        <v>16</v>
      </c>
      <c r="M17">
        <f t="shared" si="14"/>
        <v>2.1060921260505201</v>
      </c>
      <c r="N17">
        <f t="shared" si="15"/>
        <v>1.9906169630025721</v>
      </c>
      <c r="O17">
        <f t="shared" si="15"/>
        <v>1.6491642722674331</v>
      </c>
      <c r="P17" t="s">
        <v>52</v>
      </c>
      <c r="Q17" t="s">
        <v>30</v>
      </c>
      <c r="R17" t="s">
        <v>152</v>
      </c>
      <c r="AI17">
        <v>1</v>
      </c>
    </row>
    <row r="18" spans="1:35" x14ac:dyDescent="0.3">
      <c r="A18" t="s">
        <v>35</v>
      </c>
      <c r="B18" s="4" t="s">
        <v>31</v>
      </c>
      <c r="C18" s="13" t="s">
        <v>57</v>
      </c>
      <c r="D18" t="s">
        <v>28</v>
      </c>
      <c r="G18" s="8">
        <v>-0.82</v>
      </c>
      <c r="H18" s="8">
        <f t="shared" si="12"/>
        <v>-0.41193245754483437</v>
      </c>
      <c r="I18" s="8">
        <f t="shared" si="13"/>
        <v>-0.49722138139256916</v>
      </c>
      <c r="J18" s="7">
        <v>100</v>
      </c>
      <c r="K18" s="7">
        <v>10</v>
      </c>
      <c r="M18">
        <f t="shared" si="14"/>
        <v>0.99999968000010264</v>
      </c>
      <c r="N18">
        <f t="shared" si="15"/>
        <v>1.9906169630025721</v>
      </c>
      <c r="O18">
        <f t="shared" si="15"/>
        <v>1.6491642722674331</v>
      </c>
      <c r="Q18" t="s">
        <v>30</v>
      </c>
      <c r="R18" t="s">
        <v>16</v>
      </c>
    </row>
    <row r="19" spans="1:35" x14ac:dyDescent="0.3">
      <c r="A19" t="s">
        <v>19</v>
      </c>
      <c r="B19" s="4" t="s">
        <v>31</v>
      </c>
      <c r="C19" t="s">
        <v>15</v>
      </c>
      <c r="D19" s="4" t="s">
        <v>28</v>
      </c>
      <c r="E19" s="4"/>
      <c r="F19" s="4"/>
      <c r="G19" s="8">
        <v>0.22</v>
      </c>
      <c r="H19" s="8">
        <f t="shared" si="12"/>
        <v>0.22</v>
      </c>
      <c r="I19" s="8">
        <f t="shared" si="13"/>
        <v>0.26555009663073087</v>
      </c>
      <c r="J19" s="7">
        <v>30</v>
      </c>
      <c r="K19" s="7">
        <v>40</v>
      </c>
      <c r="M19">
        <f t="shared" si="14"/>
        <v>1.9906169630025721</v>
      </c>
      <c r="N19">
        <f t="shared" ref="N19:O22" si="16">(22.1-33.3*N$1^2/2+14.9*N$1^3/3)/10.41667</f>
        <v>1.9906169630025721</v>
      </c>
      <c r="O19">
        <f t="shared" si="16"/>
        <v>1.6491642722674331</v>
      </c>
      <c r="P19" t="s">
        <v>63</v>
      </c>
      <c r="Q19" t="s">
        <v>30</v>
      </c>
      <c r="R19" t="s">
        <v>64</v>
      </c>
    </row>
    <row r="20" spans="1:35" x14ac:dyDescent="0.3">
      <c r="A20" t="s">
        <v>92</v>
      </c>
      <c r="B20" s="4" t="s">
        <v>31</v>
      </c>
      <c r="D20" s="4" t="s">
        <v>43</v>
      </c>
      <c r="E20" s="4"/>
      <c r="F20" s="4"/>
      <c r="G20" s="8">
        <v>0.39</v>
      </c>
      <c r="H20" s="8">
        <f t="shared" si="12"/>
        <v>0.4148907374274195</v>
      </c>
      <c r="I20" s="8">
        <f t="shared" si="13"/>
        <v>0.5007921609774838</v>
      </c>
      <c r="J20" s="7">
        <v>5</v>
      </c>
      <c r="K20" s="6">
        <v>16</v>
      </c>
      <c r="M20">
        <f t="shared" si="14"/>
        <v>2.1176629223478649</v>
      </c>
      <c r="N20">
        <f t="shared" si="16"/>
        <v>1.9906169630025721</v>
      </c>
      <c r="O20">
        <f t="shared" si="16"/>
        <v>1.6491642722674331</v>
      </c>
      <c r="P20" t="s">
        <v>93</v>
      </c>
      <c r="Q20" t="s">
        <v>30</v>
      </c>
      <c r="R20" t="s">
        <v>46</v>
      </c>
      <c r="AI20">
        <v>1</v>
      </c>
    </row>
    <row r="21" spans="1:35" x14ac:dyDescent="0.3">
      <c r="A21" t="s">
        <v>19</v>
      </c>
      <c r="B21" s="4" t="s">
        <v>31</v>
      </c>
      <c r="C21" s="4" t="s">
        <v>11</v>
      </c>
      <c r="D21" s="4" t="s">
        <v>10</v>
      </c>
      <c r="E21" s="4"/>
      <c r="F21" s="4"/>
      <c r="G21" s="9">
        <v>-0.05</v>
      </c>
      <c r="H21" s="8">
        <f>+$G21*$M21/N21</f>
        <v>-5.2427075898454835E-2</v>
      </c>
      <c r="I21" s="8">
        <f>+$G21*$M21/O21</f>
        <v>-6.3281886685915195E-2</v>
      </c>
      <c r="J21" s="12">
        <v>15</v>
      </c>
      <c r="K21" s="12">
        <v>25</v>
      </c>
      <c r="M21">
        <f>(22.1-33.3*(J21/100)^2/2+14.9*(J21/100)^3/3)/10.41667</f>
        <v>2.0872445320817499</v>
      </c>
      <c r="N21">
        <f t="shared" si="16"/>
        <v>1.9906169630025721</v>
      </c>
      <c r="O21">
        <f t="shared" si="16"/>
        <v>1.6491642722674331</v>
      </c>
      <c r="P21" t="s">
        <v>73</v>
      </c>
      <c r="Q21" t="s">
        <v>30</v>
      </c>
      <c r="R21" t="s">
        <v>137</v>
      </c>
      <c r="T21" s="20">
        <f>25*771</f>
        <v>19275</v>
      </c>
    </row>
    <row r="22" spans="1:35" x14ac:dyDescent="0.3">
      <c r="A22" t="s">
        <v>19</v>
      </c>
      <c r="B22" s="4" t="s">
        <v>31</v>
      </c>
      <c r="C22" s="4" t="s">
        <v>11</v>
      </c>
      <c r="D22" s="4" t="s">
        <v>10</v>
      </c>
      <c r="E22" s="4"/>
      <c r="F22" s="4"/>
      <c r="G22" s="8">
        <v>-0.35699999999999998</v>
      </c>
      <c r="H22" s="8">
        <f>+$G22*$M22/N22</f>
        <v>-0.37432932191496743</v>
      </c>
      <c r="I22" s="8">
        <f>+$G22*$M22/O22</f>
        <v>-0.45183267093743446</v>
      </c>
      <c r="J22" s="7">
        <v>15</v>
      </c>
      <c r="K22" s="7">
        <v>25</v>
      </c>
      <c r="M22">
        <f>(22.1-33.3*(J22/100)^2/2+14.9*(J22/100)^3/3)/10.41667</f>
        <v>2.0872445320817499</v>
      </c>
      <c r="N22">
        <f t="shared" si="16"/>
        <v>1.9906169630025721</v>
      </c>
      <c r="O22">
        <f t="shared" si="16"/>
        <v>1.6491642722674331</v>
      </c>
      <c r="P22" t="s">
        <v>71</v>
      </c>
      <c r="Q22" t="s">
        <v>30</v>
      </c>
      <c r="R22" t="s">
        <v>137</v>
      </c>
    </row>
    <row r="23" spans="1:35" x14ac:dyDescent="0.3">
      <c r="A23" s="13" t="s">
        <v>119</v>
      </c>
      <c r="B23" s="4" t="s">
        <v>31</v>
      </c>
      <c r="D23" s="4" t="s">
        <v>120</v>
      </c>
      <c r="E23">
        <v>32</v>
      </c>
      <c r="F23">
        <v>1</v>
      </c>
      <c r="G23" s="8">
        <v>-0.19</v>
      </c>
      <c r="J23" s="6">
        <v>100</v>
      </c>
      <c r="K23" s="6">
        <f>2007-1978</f>
        <v>29</v>
      </c>
      <c r="P23" t="s">
        <v>123</v>
      </c>
      <c r="Q23" t="s">
        <v>121</v>
      </c>
      <c r="R23" t="s">
        <v>138</v>
      </c>
      <c r="AI23">
        <v>1</v>
      </c>
    </row>
    <row r="24" spans="1:35" x14ac:dyDescent="0.3">
      <c r="A24" s="13" t="s">
        <v>119</v>
      </c>
      <c r="B24" s="4" t="s">
        <v>31</v>
      </c>
      <c r="D24" s="4" t="s">
        <v>120</v>
      </c>
      <c r="E24">
        <v>26</v>
      </c>
      <c r="F24">
        <v>1</v>
      </c>
      <c r="G24" s="8">
        <v>0.32</v>
      </c>
      <c r="J24" s="6">
        <v>100</v>
      </c>
      <c r="K24" s="6">
        <f>2007-1978</f>
        <v>29</v>
      </c>
      <c r="Q24" t="s">
        <v>122</v>
      </c>
      <c r="R24" t="s">
        <v>138</v>
      </c>
    </row>
    <row r="25" spans="1:35" x14ac:dyDescent="0.3">
      <c r="A25" t="s">
        <v>35</v>
      </c>
      <c r="B25" s="4" t="s">
        <v>2</v>
      </c>
      <c r="C25" t="s">
        <v>7</v>
      </c>
      <c r="G25" s="8">
        <v>0.56999999999999995</v>
      </c>
      <c r="H25" s="8">
        <v>0.60750593182738866</v>
      </c>
      <c r="I25" s="8">
        <v>0.73328754045684208</v>
      </c>
      <c r="J25" s="7"/>
      <c r="K25" s="7"/>
      <c r="M25">
        <v>2.1215993210882176</v>
      </c>
      <c r="N25">
        <v>1.9906169630025721</v>
      </c>
      <c r="O25">
        <v>1.6491642722674331</v>
      </c>
      <c r="Q25" t="s">
        <v>30</v>
      </c>
      <c r="R25" t="s">
        <v>161</v>
      </c>
    </row>
    <row r="26" spans="1:35" x14ac:dyDescent="0.3">
      <c r="A26" t="s">
        <v>35</v>
      </c>
      <c r="C26" t="s">
        <v>6</v>
      </c>
      <c r="H26" s="8">
        <v>0</v>
      </c>
      <c r="I26" s="8">
        <v>0</v>
      </c>
      <c r="M26">
        <v>2.1215993210882176</v>
      </c>
      <c r="N26">
        <v>1.9906169630025721</v>
      </c>
      <c r="O26">
        <v>1.6491642722674331</v>
      </c>
      <c r="Q26" t="s">
        <v>30</v>
      </c>
      <c r="R26" t="s">
        <v>154</v>
      </c>
    </row>
    <row r="27" spans="1:35" x14ac:dyDescent="0.3">
      <c r="A27" t="s">
        <v>156</v>
      </c>
      <c r="B27" s="4" t="s">
        <v>2</v>
      </c>
      <c r="C27" t="s">
        <v>9</v>
      </c>
      <c r="G27" s="8">
        <v>-0.30675000000000002</v>
      </c>
      <c r="H27" s="8">
        <v>-0.15409790408765606</v>
      </c>
      <c r="I27" s="8">
        <v>-0.18600324236850077</v>
      </c>
      <c r="J27" s="7">
        <v>100</v>
      </c>
      <c r="K27" s="7">
        <v>10</v>
      </c>
      <c r="M27">
        <v>0.99999968000010264</v>
      </c>
      <c r="N27">
        <v>1.9906169630025721</v>
      </c>
      <c r="O27">
        <v>1.6491642722674331</v>
      </c>
      <c r="Q27" t="s">
        <v>30</v>
      </c>
      <c r="R27" t="s">
        <v>154</v>
      </c>
      <c r="AI27">
        <v>1</v>
      </c>
    </row>
    <row r="28" spans="1:35" x14ac:dyDescent="0.3">
      <c r="A28" t="s">
        <v>108</v>
      </c>
      <c r="D28" s="4" t="s">
        <v>47</v>
      </c>
      <c r="E28" s="4"/>
      <c r="F28" s="4"/>
      <c r="Q28" t="s">
        <v>30</v>
      </c>
      <c r="R28" t="s">
        <v>109</v>
      </c>
      <c r="AI28">
        <v>1</v>
      </c>
    </row>
    <row r="29" spans="1:35" x14ac:dyDescent="0.3">
      <c r="A29" t="s">
        <v>110</v>
      </c>
      <c r="Q29" t="s">
        <v>30</v>
      </c>
      <c r="R29" t="s">
        <v>111</v>
      </c>
      <c r="AI29">
        <v>1</v>
      </c>
    </row>
    <row r="30" spans="1:35" x14ac:dyDescent="0.3">
      <c r="A30" t="s">
        <v>115</v>
      </c>
      <c r="B30" s="4" t="s">
        <v>31</v>
      </c>
      <c r="Q30" t="s">
        <v>30</v>
      </c>
      <c r="R30" t="s">
        <v>116</v>
      </c>
      <c r="AI30">
        <v>1</v>
      </c>
    </row>
    <row r="31" spans="1:35" x14ac:dyDescent="0.3">
      <c r="A31" t="s">
        <v>117</v>
      </c>
      <c r="Q31" t="s">
        <v>30</v>
      </c>
      <c r="R31" t="s">
        <v>118</v>
      </c>
      <c r="AI31">
        <v>1</v>
      </c>
    </row>
    <row r="32" spans="1:35" x14ac:dyDescent="0.3">
      <c r="A32" t="s">
        <v>124</v>
      </c>
      <c r="Q32" t="s">
        <v>30</v>
      </c>
      <c r="R32" t="s">
        <v>125</v>
      </c>
      <c r="AI32">
        <v>1</v>
      </c>
    </row>
    <row r="33" spans="1:1024 1028:2048 2052:3072 3076:4096 4100:5120 5124:6144 6148:7168 7172:8192 8196:9216 9220:10240 10244:11264 11268:12288 12292:13312 13316:14336 14340:15360 15364:16384" x14ac:dyDescent="0.3">
      <c r="A33" t="s">
        <v>126</v>
      </c>
      <c r="B33" t="s">
        <v>127</v>
      </c>
      <c r="D33" t="s">
        <v>128</v>
      </c>
      <c r="Q33" t="s">
        <v>30</v>
      </c>
      <c r="R33" t="s">
        <v>129</v>
      </c>
      <c r="AI33">
        <v>1</v>
      </c>
    </row>
    <row r="34" spans="1:1024 1028:2048 2052:3072 3076:4096 4100:5120 5124:6144 6148:7168 7172:8192 8196:9216 9220:10240 10244:11264 11268:12288 12292:13312 13316:14336 14340:15360 15364:16384" x14ac:dyDescent="0.3">
      <c r="A34" t="s">
        <v>130</v>
      </c>
      <c r="B34" t="s">
        <v>131</v>
      </c>
      <c r="Q34" t="s">
        <v>30</v>
      </c>
      <c r="R34" t="s">
        <v>132</v>
      </c>
      <c r="AI34">
        <v>1</v>
      </c>
    </row>
    <row r="35" spans="1:1024 1028:2048 2052:3072 3076:4096 4100:5120 5124:6144 6148:7168 7172:8192 8196:9216 9220:10240 10244:11264 11268:12288 12292:13312 13316:14336 14340:15360 15364:16384" x14ac:dyDescent="0.3">
      <c r="A35" t="s">
        <v>34</v>
      </c>
      <c r="B35" s="4" t="s">
        <v>31</v>
      </c>
      <c r="D35" s="4" t="s">
        <v>28</v>
      </c>
      <c r="E35" s="4"/>
      <c r="F35" s="4"/>
      <c r="G35" s="8" t="e">
        <f>(#REF!-#REF!)/(#REF!-#REF!)</f>
        <v>#REF!</v>
      </c>
      <c r="H35" s="8" t="e">
        <f t="shared" ref="H35:H42" si="17">$G35*$M35/N35</f>
        <v>#REF!</v>
      </c>
      <c r="I35" s="8" t="e">
        <f t="shared" ref="I35:I42" si="18">+$G35*$M35/O35</f>
        <v>#REF!</v>
      </c>
      <c r="J35" s="7">
        <v>30</v>
      </c>
      <c r="K35" s="7">
        <v>30</v>
      </c>
      <c r="M35">
        <f t="shared" ref="M35:M42" si="19">(22.1-33.3*(J35/100)^2/2+14.9*(J35/100)^3/3)/10.41667</f>
        <v>1.9906169630025721</v>
      </c>
      <c r="N35">
        <f t="shared" si="3"/>
        <v>1.9906169630025721</v>
      </c>
      <c r="O35">
        <f t="shared" si="3"/>
        <v>1.6491642722674331</v>
      </c>
      <c r="P35" s="13" t="s">
        <v>106</v>
      </c>
      <c r="Q35" t="s">
        <v>30</v>
      </c>
      <c r="R35" t="s">
        <v>154</v>
      </c>
      <c r="S35" t="e">
        <f>#REF!</f>
        <v>#REF!</v>
      </c>
      <c r="T35" s="20" t="e">
        <f>AVERAGE(#REF!)</f>
        <v>#REF!</v>
      </c>
      <c r="AI35">
        <v>1</v>
      </c>
    </row>
    <row r="36" spans="1:1024 1028:2048 2052:3072 3076:4096 4100:5120 5124:6144 6148:7168 7172:8192 8196:9216 9220:10240 10244:11264 11268:12288 12292:13312 13316:14336 14340:15360 15364:16384" x14ac:dyDescent="0.3">
      <c r="A36" t="s">
        <v>34</v>
      </c>
      <c r="B36" s="4" t="s">
        <v>31</v>
      </c>
      <c r="D36" s="4" t="s">
        <v>28</v>
      </c>
      <c r="E36" s="4"/>
      <c r="F36" s="4"/>
      <c r="G36" s="8" t="e">
        <f>(#REF!-#REF!)/(#REF!-#REF!)</f>
        <v>#REF!</v>
      </c>
      <c r="H36" s="8" t="e">
        <f t="shared" si="17"/>
        <v>#REF!</v>
      </c>
      <c r="I36" s="8" t="e">
        <f t="shared" si="18"/>
        <v>#REF!</v>
      </c>
      <c r="J36" s="7">
        <v>30</v>
      </c>
      <c r="K36" s="7">
        <v>40</v>
      </c>
      <c r="M36">
        <f t="shared" si="19"/>
        <v>1.9906169630025721</v>
      </c>
      <c r="N36">
        <f t="shared" si="3"/>
        <v>1.9906169630025721</v>
      </c>
      <c r="O36">
        <f t="shared" si="3"/>
        <v>1.6491642722674331</v>
      </c>
      <c r="P36" s="13" t="s">
        <v>107</v>
      </c>
      <c r="Q36" t="s">
        <v>30</v>
      </c>
      <c r="R36" t="s">
        <v>154</v>
      </c>
      <c r="T36" s="20" t="e">
        <f>AVERAGE(#REF!)</f>
        <v>#REF!</v>
      </c>
      <c r="V36" s="4"/>
      <c r="X36" s="4"/>
      <c r="Y36" s="8"/>
      <c r="Z36" s="8"/>
      <c r="AA36" s="7"/>
      <c r="AB36" s="7"/>
      <c r="AF36" s="13"/>
      <c r="AJ36" s="20"/>
      <c r="AL36" s="4"/>
      <c r="AN36" s="4"/>
      <c r="AO36" s="8"/>
      <c r="AP36" s="8"/>
      <c r="AQ36" s="7"/>
      <c r="AR36" s="7"/>
      <c r="AV36" s="13"/>
      <c r="AZ36" s="20"/>
      <c r="BB36" s="4"/>
      <c r="BD36" s="4"/>
      <c r="BE36" s="8"/>
      <c r="BF36" s="8"/>
      <c r="BG36" s="7"/>
      <c r="BH36" s="7"/>
      <c r="BL36" s="13"/>
      <c r="BP36" s="20"/>
      <c r="BR36" s="4"/>
      <c r="BT36" s="4"/>
      <c r="BU36" s="8"/>
      <c r="BV36" s="8"/>
      <c r="BW36" s="7"/>
      <c r="BX36" s="7"/>
      <c r="CB36" s="13"/>
      <c r="CF36" s="20"/>
      <c r="CH36" s="4"/>
      <c r="CJ36" s="4"/>
      <c r="CK36" s="8"/>
      <c r="CL36" s="8"/>
      <c r="CM36" s="7"/>
      <c r="CN36" s="7"/>
      <c r="CR36" s="13"/>
      <c r="CV36" s="20"/>
      <c r="CX36" s="4"/>
      <c r="CZ36" s="4"/>
      <c r="DA36" s="8"/>
      <c r="DB36" s="8"/>
      <c r="DC36" s="7"/>
      <c r="DD36" s="7"/>
      <c r="DH36" s="13"/>
      <c r="DL36" s="20"/>
      <c r="DN36" s="4"/>
      <c r="DP36" s="4"/>
      <c r="DQ36" s="8"/>
      <c r="DR36" s="8"/>
      <c r="DS36" s="7"/>
      <c r="DT36" s="7"/>
      <c r="DX36" s="13"/>
      <c r="EB36" s="20"/>
      <c r="ED36" s="4"/>
      <c r="EF36" s="4"/>
      <c r="EG36" s="8"/>
      <c r="EH36" s="8"/>
      <c r="EI36" s="7"/>
      <c r="EJ36" s="7"/>
      <c r="EN36" s="13"/>
      <c r="ER36" s="20"/>
      <c r="ET36" s="4"/>
      <c r="EV36" s="4"/>
      <c r="EW36" s="8"/>
      <c r="EX36" s="8"/>
      <c r="EY36" s="7"/>
      <c r="EZ36" s="7"/>
      <c r="FD36" s="13"/>
      <c r="FH36" s="20"/>
      <c r="FJ36" s="4"/>
      <c r="FL36" s="4"/>
      <c r="FM36" s="8"/>
      <c r="FN36" s="8"/>
      <c r="FO36" s="7"/>
      <c r="FP36" s="7"/>
      <c r="FT36" s="13"/>
      <c r="FX36" s="20"/>
      <c r="FZ36" s="4"/>
      <c r="GB36" s="4"/>
      <c r="GC36" s="8"/>
      <c r="GD36" s="8"/>
      <c r="GE36" s="7"/>
      <c r="GF36" s="7"/>
      <c r="GJ36" s="13"/>
      <c r="GN36" s="20"/>
      <c r="GP36" s="4"/>
      <c r="GR36" s="4"/>
      <c r="GS36" s="8"/>
      <c r="GT36" s="8"/>
      <c r="GU36" s="7"/>
      <c r="GV36" s="7"/>
      <c r="GZ36" s="13"/>
      <c r="HD36" s="20"/>
      <c r="HF36" s="4"/>
      <c r="HH36" s="4"/>
      <c r="HI36" s="8"/>
      <c r="HJ36" s="8"/>
      <c r="HK36" s="7"/>
      <c r="HL36" s="7"/>
      <c r="HP36" s="13"/>
      <c r="HT36" s="20"/>
      <c r="HV36" s="4"/>
      <c r="HX36" s="4"/>
      <c r="HY36" s="8"/>
      <c r="HZ36" s="8"/>
      <c r="IA36" s="7"/>
      <c r="IB36" s="7"/>
      <c r="IF36" s="13"/>
      <c r="IJ36" s="20"/>
      <c r="IL36" s="4"/>
      <c r="IN36" s="4"/>
      <c r="IO36" s="8"/>
      <c r="IP36" s="8"/>
      <c r="IQ36" s="7"/>
      <c r="IR36" s="7"/>
      <c r="IV36" s="13"/>
      <c r="IZ36" s="20"/>
      <c r="JB36" s="4"/>
      <c r="JD36" s="4"/>
      <c r="JE36" s="8"/>
      <c r="JF36" s="8"/>
      <c r="JG36" s="7"/>
      <c r="JH36" s="7"/>
      <c r="JL36" s="13"/>
      <c r="JP36" s="20"/>
      <c r="JR36" s="4"/>
      <c r="JT36" s="4"/>
      <c r="JU36" s="8"/>
      <c r="JV36" s="8"/>
      <c r="JW36" s="7"/>
      <c r="JX36" s="7"/>
      <c r="KB36" s="13"/>
      <c r="KF36" s="20"/>
      <c r="KH36" s="4"/>
      <c r="KJ36" s="4"/>
      <c r="KK36" s="8"/>
      <c r="KL36" s="8"/>
      <c r="KM36" s="7"/>
      <c r="KN36" s="7"/>
      <c r="KR36" s="13"/>
      <c r="KV36" s="20"/>
      <c r="KX36" s="4"/>
      <c r="KZ36" s="4"/>
      <c r="LA36" s="8"/>
      <c r="LB36" s="8"/>
      <c r="LC36" s="7"/>
      <c r="LD36" s="7"/>
      <c r="LH36" s="13"/>
      <c r="LL36" s="20"/>
      <c r="LN36" s="4"/>
      <c r="LP36" s="4"/>
      <c r="LQ36" s="8"/>
      <c r="LR36" s="8"/>
      <c r="LS36" s="7"/>
      <c r="LT36" s="7"/>
      <c r="LX36" s="13"/>
      <c r="MB36" s="20"/>
      <c r="MD36" s="4"/>
      <c r="MF36" s="4"/>
      <c r="MG36" s="8"/>
      <c r="MH36" s="8"/>
      <c r="MI36" s="7"/>
      <c r="MJ36" s="7"/>
      <c r="MN36" s="13"/>
      <c r="MR36" s="20"/>
      <c r="MT36" s="4"/>
      <c r="MV36" s="4"/>
      <c r="MW36" s="8"/>
      <c r="MX36" s="8"/>
      <c r="MY36" s="7"/>
      <c r="MZ36" s="7"/>
      <c r="ND36" s="13"/>
      <c r="NH36" s="20"/>
      <c r="NJ36" s="4"/>
      <c r="NL36" s="4"/>
      <c r="NM36" s="8"/>
      <c r="NN36" s="8"/>
      <c r="NO36" s="7"/>
      <c r="NP36" s="7"/>
      <c r="NT36" s="13"/>
      <c r="NX36" s="20"/>
      <c r="NZ36" s="4"/>
      <c r="OB36" s="4"/>
      <c r="OC36" s="8"/>
      <c r="OD36" s="8"/>
      <c r="OE36" s="7"/>
      <c r="OF36" s="7"/>
      <c r="OJ36" s="13"/>
      <c r="ON36" s="20"/>
      <c r="OP36" s="4"/>
      <c r="OR36" s="4"/>
      <c r="OS36" s="8"/>
      <c r="OT36" s="8"/>
      <c r="OU36" s="7"/>
      <c r="OV36" s="7"/>
      <c r="OZ36" s="13"/>
      <c r="PD36" s="20"/>
      <c r="PF36" s="4"/>
      <c r="PH36" s="4"/>
      <c r="PI36" s="8"/>
      <c r="PJ36" s="8"/>
      <c r="PK36" s="7"/>
      <c r="PL36" s="7"/>
      <c r="PP36" s="13"/>
      <c r="PT36" s="20"/>
      <c r="PV36" s="4"/>
      <c r="PX36" s="4"/>
      <c r="PY36" s="8"/>
      <c r="PZ36" s="8"/>
      <c r="QA36" s="7"/>
      <c r="QB36" s="7"/>
      <c r="QF36" s="13"/>
      <c r="QJ36" s="20"/>
      <c r="QL36" s="4"/>
      <c r="QN36" s="4"/>
      <c r="QO36" s="8"/>
      <c r="QP36" s="8"/>
      <c r="QQ36" s="7"/>
      <c r="QR36" s="7"/>
      <c r="QV36" s="13"/>
      <c r="QZ36" s="20"/>
      <c r="RB36" s="4"/>
      <c r="RD36" s="4"/>
      <c r="RE36" s="8"/>
      <c r="RF36" s="8"/>
      <c r="RG36" s="7"/>
      <c r="RH36" s="7"/>
      <c r="RL36" s="13"/>
      <c r="RP36" s="20"/>
      <c r="RR36" s="4"/>
      <c r="RT36" s="4"/>
      <c r="RU36" s="8"/>
      <c r="RV36" s="8"/>
      <c r="RW36" s="7"/>
      <c r="RX36" s="7"/>
      <c r="SB36" s="13"/>
      <c r="SF36" s="20"/>
      <c r="SH36" s="4"/>
      <c r="SJ36" s="4"/>
      <c r="SK36" s="8"/>
      <c r="SL36" s="8"/>
      <c r="SM36" s="7"/>
      <c r="SN36" s="7"/>
      <c r="SR36" s="13"/>
      <c r="SV36" s="20"/>
      <c r="SX36" s="4"/>
      <c r="SZ36" s="4"/>
      <c r="TA36" s="8"/>
      <c r="TB36" s="8"/>
      <c r="TC36" s="7"/>
      <c r="TD36" s="7"/>
      <c r="TH36" s="13"/>
      <c r="TL36" s="20"/>
      <c r="TN36" s="4"/>
      <c r="TP36" s="4"/>
      <c r="TQ36" s="8"/>
      <c r="TR36" s="8"/>
      <c r="TS36" s="7"/>
      <c r="TT36" s="7"/>
      <c r="TX36" s="13"/>
      <c r="UB36" s="20"/>
      <c r="UD36" s="4"/>
      <c r="UF36" s="4"/>
      <c r="UG36" s="8"/>
      <c r="UH36" s="8"/>
      <c r="UI36" s="7"/>
      <c r="UJ36" s="7"/>
      <c r="UN36" s="13"/>
      <c r="UR36" s="20"/>
      <c r="UT36" s="4"/>
      <c r="UV36" s="4"/>
      <c r="UW36" s="8"/>
      <c r="UX36" s="8"/>
      <c r="UY36" s="7"/>
      <c r="UZ36" s="7"/>
      <c r="VD36" s="13"/>
      <c r="VH36" s="20"/>
      <c r="VJ36" s="4"/>
      <c r="VL36" s="4"/>
      <c r="VM36" s="8"/>
      <c r="VN36" s="8"/>
      <c r="VO36" s="7"/>
      <c r="VP36" s="7"/>
      <c r="VT36" s="13"/>
      <c r="VX36" s="20"/>
      <c r="VZ36" s="4"/>
      <c r="WB36" s="4"/>
      <c r="WC36" s="8"/>
      <c r="WD36" s="8"/>
      <c r="WE36" s="7"/>
      <c r="WF36" s="7"/>
      <c r="WJ36" s="13"/>
      <c r="WN36" s="20"/>
      <c r="WP36" s="4"/>
      <c r="WR36" s="4"/>
      <c r="WS36" s="8"/>
      <c r="WT36" s="8"/>
      <c r="WU36" s="7"/>
      <c r="WV36" s="7"/>
      <c r="WZ36" s="13"/>
      <c r="XD36" s="20"/>
      <c r="XF36" s="4"/>
      <c r="XH36" s="4"/>
      <c r="XI36" s="8"/>
      <c r="XJ36" s="8"/>
      <c r="XK36" s="7"/>
      <c r="XL36" s="7"/>
      <c r="XP36" s="13"/>
      <c r="XT36" s="20"/>
      <c r="XV36" s="4"/>
      <c r="XX36" s="4"/>
      <c r="XY36" s="8"/>
      <c r="XZ36" s="8"/>
      <c r="YA36" s="7"/>
      <c r="YB36" s="7"/>
      <c r="YF36" s="13"/>
      <c r="YJ36" s="20"/>
      <c r="YL36" s="4"/>
      <c r="YN36" s="4"/>
      <c r="YO36" s="8"/>
      <c r="YP36" s="8"/>
      <c r="YQ36" s="7"/>
      <c r="YR36" s="7"/>
      <c r="YV36" s="13"/>
      <c r="YZ36" s="20"/>
      <c r="ZB36" s="4"/>
      <c r="ZD36" s="4"/>
      <c r="ZE36" s="8"/>
      <c r="ZF36" s="8"/>
      <c r="ZG36" s="7"/>
      <c r="ZH36" s="7"/>
      <c r="ZL36" s="13"/>
      <c r="ZP36" s="20"/>
      <c r="ZR36" s="4"/>
      <c r="ZT36" s="4"/>
      <c r="ZU36" s="8"/>
      <c r="ZV36" s="8"/>
      <c r="ZW36" s="7"/>
      <c r="ZX36" s="7"/>
      <c r="AAB36" s="13"/>
      <c r="AAF36" s="20"/>
      <c r="AAH36" s="4"/>
      <c r="AAJ36" s="4"/>
      <c r="AAK36" s="8"/>
      <c r="AAL36" s="8"/>
      <c r="AAM36" s="7"/>
      <c r="AAN36" s="7"/>
      <c r="AAR36" s="13"/>
      <c r="AAV36" s="20"/>
      <c r="AAX36" s="4"/>
      <c r="AAZ36" s="4"/>
      <c r="ABA36" s="8"/>
      <c r="ABB36" s="8"/>
      <c r="ABC36" s="7"/>
      <c r="ABD36" s="7"/>
      <c r="ABH36" s="13"/>
      <c r="ABL36" s="20"/>
      <c r="ABN36" s="4"/>
      <c r="ABP36" s="4"/>
      <c r="ABQ36" s="8"/>
      <c r="ABR36" s="8"/>
      <c r="ABS36" s="7"/>
      <c r="ABT36" s="7"/>
      <c r="ABX36" s="13"/>
      <c r="ACB36" s="20"/>
      <c r="ACD36" s="4"/>
      <c r="ACF36" s="4"/>
      <c r="ACG36" s="8"/>
      <c r="ACH36" s="8"/>
      <c r="ACI36" s="7"/>
      <c r="ACJ36" s="7"/>
      <c r="ACN36" s="13"/>
      <c r="ACR36" s="20"/>
      <c r="ACT36" s="4"/>
      <c r="ACV36" s="4"/>
      <c r="ACW36" s="8"/>
      <c r="ACX36" s="8"/>
      <c r="ACY36" s="7"/>
      <c r="ACZ36" s="7"/>
      <c r="ADD36" s="13"/>
      <c r="ADH36" s="20"/>
      <c r="ADJ36" s="4"/>
      <c r="ADL36" s="4"/>
      <c r="ADM36" s="8"/>
      <c r="ADN36" s="8"/>
      <c r="ADO36" s="7"/>
      <c r="ADP36" s="7"/>
      <c r="ADT36" s="13"/>
      <c r="ADX36" s="20"/>
      <c r="ADZ36" s="4"/>
      <c r="AEB36" s="4"/>
      <c r="AEC36" s="8"/>
      <c r="AED36" s="8"/>
      <c r="AEE36" s="7"/>
      <c r="AEF36" s="7"/>
      <c r="AEJ36" s="13"/>
      <c r="AEN36" s="20"/>
      <c r="AEP36" s="4"/>
      <c r="AER36" s="4"/>
      <c r="AES36" s="8"/>
      <c r="AET36" s="8"/>
      <c r="AEU36" s="7"/>
      <c r="AEV36" s="7"/>
      <c r="AEZ36" s="13"/>
      <c r="AFD36" s="20"/>
      <c r="AFF36" s="4"/>
      <c r="AFH36" s="4"/>
      <c r="AFI36" s="8"/>
      <c r="AFJ36" s="8"/>
      <c r="AFK36" s="7"/>
      <c r="AFL36" s="7"/>
      <c r="AFP36" s="13"/>
      <c r="AFT36" s="20"/>
      <c r="AFV36" s="4"/>
      <c r="AFX36" s="4"/>
      <c r="AFY36" s="8"/>
      <c r="AFZ36" s="8"/>
      <c r="AGA36" s="7"/>
      <c r="AGB36" s="7"/>
      <c r="AGF36" s="13"/>
      <c r="AGJ36" s="20"/>
      <c r="AGL36" s="4"/>
      <c r="AGN36" s="4"/>
      <c r="AGO36" s="8"/>
      <c r="AGP36" s="8"/>
      <c r="AGQ36" s="7"/>
      <c r="AGR36" s="7"/>
      <c r="AGV36" s="13"/>
      <c r="AGZ36" s="20"/>
      <c r="AHB36" s="4"/>
      <c r="AHD36" s="4"/>
      <c r="AHE36" s="8"/>
      <c r="AHF36" s="8"/>
      <c r="AHG36" s="7"/>
      <c r="AHH36" s="7"/>
      <c r="AHL36" s="13"/>
      <c r="AHP36" s="20"/>
      <c r="AHR36" s="4"/>
      <c r="AHT36" s="4"/>
      <c r="AHU36" s="8"/>
      <c r="AHV36" s="8"/>
      <c r="AHW36" s="7"/>
      <c r="AHX36" s="7"/>
      <c r="AIB36" s="13"/>
      <c r="AIF36" s="20"/>
      <c r="AIH36" s="4"/>
      <c r="AIJ36" s="4"/>
      <c r="AIK36" s="8"/>
      <c r="AIL36" s="8"/>
      <c r="AIM36" s="7"/>
      <c r="AIN36" s="7"/>
      <c r="AIR36" s="13"/>
      <c r="AIV36" s="20"/>
      <c r="AIX36" s="4"/>
      <c r="AIZ36" s="4"/>
      <c r="AJA36" s="8"/>
      <c r="AJB36" s="8"/>
      <c r="AJC36" s="7"/>
      <c r="AJD36" s="7"/>
      <c r="AJH36" s="13"/>
      <c r="AJL36" s="20"/>
      <c r="AJN36" s="4"/>
      <c r="AJP36" s="4"/>
      <c r="AJQ36" s="8"/>
      <c r="AJR36" s="8"/>
      <c r="AJS36" s="7"/>
      <c r="AJT36" s="7"/>
      <c r="AJX36" s="13"/>
      <c r="AKB36" s="20"/>
      <c r="AKD36" s="4"/>
      <c r="AKF36" s="4"/>
      <c r="AKG36" s="8"/>
      <c r="AKH36" s="8"/>
      <c r="AKI36" s="7"/>
      <c r="AKJ36" s="7"/>
      <c r="AKN36" s="13"/>
      <c r="AKR36" s="20"/>
      <c r="AKT36" s="4"/>
      <c r="AKV36" s="4"/>
      <c r="AKW36" s="8"/>
      <c r="AKX36" s="8"/>
      <c r="AKY36" s="7"/>
      <c r="AKZ36" s="7"/>
      <c r="ALD36" s="13"/>
      <c r="ALH36" s="20"/>
      <c r="ALJ36" s="4"/>
      <c r="ALL36" s="4"/>
      <c r="ALM36" s="8"/>
      <c r="ALN36" s="8"/>
      <c r="ALO36" s="7"/>
      <c r="ALP36" s="7"/>
      <c r="ALT36" s="13"/>
      <c r="ALX36" s="20"/>
      <c r="ALZ36" s="4"/>
      <c r="AMB36" s="4"/>
      <c r="AMC36" s="8"/>
      <c r="AMD36" s="8"/>
      <c r="AME36" s="7"/>
      <c r="AMF36" s="7"/>
      <c r="AMJ36" s="13"/>
      <c r="AMN36" s="20"/>
      <c r="AMP36" s="4"/>
      <c r="AMR36" s="4"/>
      <c r="AMS36" s="8"/>
      <c r="AMT36" s="8"/>
      <c r="AMU36" s="7"/>
      <c r="AMV36" s="7"/>
      <c r="AMZ36" s="13"/>
      <c r="AND36" s="20"/>
      <c r="ANF36" s="4"/>
      <c r="ANH36" s="4"/>
      <c r="ANI36" s="8"/>
      <c r="ANJ36" s="8"/>
      <c r="ANK36" s="7"/>
      <c r="ANL36" s="7"/>
      <c r="ANP36" s="13"/>
      <c r="ANT36" s="20"/>
      <c r="ANV36" s="4"/>
      <c r="ANX36" s="4"/>
      <c r="ANY36" s="8"/>
      <c r="ANZ36" s="8"/>
      <c r="AOA36" s="7"/>
      <c r="AOB36" s="7"/>
      <c r="AOF36" s="13"/>
      <c r="AOJ36" s="20"/>
      <c r="AOL36" s="4"/>
      <c r="AON36" s="4"/>
      <c r="AOO36" s="8"/>
      <c r="AOP36" s="8"/>
      <c r="AOQ36" s="7"/>
      <c r="AOR36" s="7"/>
      <c r="AOV36" s="13"/>
      <c r="AOZ36" s="20"/>
      <c r="APB36" s="4"/>
      <c r="APD36" s="4"/>
      <c r="APE36" s="8"/>
      <c r="APF36" s="8"/>
      <c r="APG36" s="7"/>
      <c r="APH36" s="7"/>
      <c r="APL36" s="13"/>
      <c r="APP36" s="20"/>
      <c r="APR36" s="4"/>
      <c r="APT36" s="4"/>
      <c r="APU36" s="8"/>
      <c r="APV36" s="8"/>
      <c r="APW36" s="7"/>
      <c r="APX36" s="7"/>
      <c r="AQB36" s="13"/>
      <c r="AQF36" s="20"/>
      <c r="AQH36" s="4"/>
      <c r="AQJ36" s="4"/>
      <c r="AQK36" s="8"/>
      <c r="AQL36" s="8"/>
      <c r="AQM36" s="7"/>
      <c r="AQN36" s="7"/>
      <c r="AQR36" s="13"/>
      <c r="AQV36" s="20"/>
      <c r="AQX36" s="4"/>
      <c r="AQZ36" s="4"/>
      <c r="ARA36" s="8"/>
      <c r="ARB36" s="8"/>
      <c r="ARC36" s="7"/>
      <c r="ARD36" s="7"/>
      <c r="ARH36" s="13"/>
      <c r="ARL36" s="20"/>
      <c r="ARN36" s="4"/>
      <c r="ARP36" s="4"/>
      <c r="ARQ36" s="8"/>
      <c r="ARR36" s="8"/>
      <c r="ARS36" s="7"/>
      <c r="ART36" s="7"/>
      <c r="ARX36" s="13"/>
      <c r="ASB36" s="20"/>
      <c r="ASD36" s="4"/>
      <c r="ASF36" s="4"/>
      <c r="ASG36" s="8"/>
      <c r="ASH36" s="8"/>
      <c r="ASI36" s="7"/>
      <c r="ASJ36" s="7"/>
      <c r="ASN36" s="13"/>
      <c r="ASR36" s="20"/>
      <c r="AST36" s="4"/>
      <c r="ASV36" s="4"/>
      <c r="ASW36" s="8"/>
      <c r="ASX36" s="8"/>
      <c r="ASY36" s="7"/>
      <c r="ASZ36" s="7"/>
      <c r="ATD36" s="13"/>
      <c r="ATH36" s="20"/>
      <c r="ATJ36" s="4"/>
      <c r="ATL36" s="4"/>
      <c r="ATM36" s="8"/>
      <c r="ATN36" s="8"/>
      <c r="ATO36" s="7"/>
      <c r="ATP36" s="7"/>
      <c r="ATT36" s="13"/>
      <c r="ATX36" s="20"/>
      <c r="ATZ36" s="4"/>
      <c r="AUB36" s="4"/>
      <c r="AUC36" s="8"/>
      <c r="AUD36" s="8"/>
      <c r="AUE36" s="7"/>
      <c r="AUF36" s="7"/>
      <c r="AUJ36" s="13"/>
      <c r="AUN36" s="20"/>
      <c r="AUP36" s="4"/>
      <c r="AUR36" s="4"/>
      <c r="AUS36" s="8"/>
      <c r="AUT36" s="8"/>
      <c r="AUU36" s="7"/>
      <c r="AUV36" s="7"/>
      <c r="AUZ36" s="13"/>
      <c r="AVD36" s="20"/>
      <c r="AVF36" s="4"/>
      <c r="AVH36" s="4"/>
      <c r="AVI36" s="8"/>
      <c r="AVJ36" s="8"/>
      <c r="AVK36" s="7"/>
      <c r="AVL36" s="7"/>
      <c r="AVP36" s="13"/>
      <c r="AVT36" s="20"/>
      <c r="AVV36" s="4"/>
      <c r="AVX36" s="4"/>
      <c r="AVY36" s="8"/>
      <c r="AVZ36" s="8"/>
      <c r="AWA36" s="7"/>
      <c r="AWB36" s="7"/>
      <c r="AWF36" s="13"/>
      <c r="AWJ36" s="20"/>
      <c r="AWL36" s="4"/>
      <c r="AWN36" s="4"/>
      <c r="AWO36" s="8"/>
      <c r="AWP36" s="8"/>
      <c r="AWQ36" s="7"/>
      <c r="AWR36" s="7"/>
      <c r="AWV36" s="13"/>
      <c r="AWZ36" s="20"/>
      <c r="AXB36" s="4"/>
      <c r="AXD36" s="4"/>
      <c r="AXE36" s="8"/>
      <c r="AXF36" s="8"/>
      <c r="AXG36" s="7"/>
      <c r="AXH36" s="7"/>
      <c r="AXL36" s="13"/>
      <c r="AXP36" s="20"/>
      <c r="AXR36" s="4"/>
      <c r="AXT36" s="4"/>
      <c r="AXU36" s="8"/>
      <c r="AXV36" s="8"/>
      <c r="AXW36" s="7"/>
      <c r="AXX36" s="7"/>
      <c r="AYB36" s="13"/>
      <c r="AYF36" s="20"/>
      <c r="AYH36" s="4"/>
      <c r="AYJ36" s="4"/>
      <c r="AYK36" s="8"/>
      <c r="AYL36" s="8"/>
      <c r="AYM36" s="7"/>
      <c r="AYN36" s="7"/>
      <c r="AYR36" s="13"/>
      <c r="AYV36" s="20"/>
      <c r="AYX36" s="4"/>
      <c r="AYZ36" s="4"/>
      <c r="AZA36" s="8"/>
      <c r="AZB36" s="8"/>
      <c r="AZC36" s="7"/>
      <c r="AZD36" s="7"/>
      <c r="AZH36" s="13"/>
      <c r="AZL36" s="20"/>
      <c r="AZN36" s="4"/>
      <c r="AZP36" s="4"/>
      <c r="AZQ36" s="8"/>
      <c r="AZR36" s="8"/>
      <c r="AZS36" s="7"/>
      <c r="AZT36" s="7"/>
      <c r="AZX36" s="13"/>
      <c r="BAB36" s="20"/>
      <c r="BAD36" s="4"/>
      <c r="BAF36" s="4"/>
      <c r="BAG36" s="8"/>
      <c r="BAH36" s="8"/>
      <c r="BAI36" s="7"/>
      <c r="BAJ36" s="7"/>
      <c r="BAN36" s="13"/>
      <c r="BAR36" s="20"/>
      <c r="BAT36" s="4"/>
      <c r="BAV36" s="4"/>
      <c r="BAW36" s="8"/>
      <c r="BAX36" s="8"/>
      <c r="BAY36" s="7"/>
      <c r="BAZ36" s="7"/>
      <c r="BBD36" s="13"/>
      <c r="BBH36" s="20"/>
      <c r="BBJ36" s="4"/>
      <c r="BBL36" s="4"/>
      <c r="BBM36" s="8"/>
      <c r="BBN36" s="8"/>
      <c r="BBO36" s="7"/>
      <c r="BBP36" s="7"/>
      <c r="BBT36" s="13"/>
      <c r="BBX36" s="20"/>
      <c r="BBZ36" s="4"/>
      <c r="BCB36" s="4"/>
      <c r="BCC36" s="8"/>
      <c r="BCD36" s="8"/>
      <c r="BCE36" s="7"/>
      <c r="BCF36" s="7"/>
      <c r="BCJ36" s="13"/>
      <c r="BCN36" s="20"/>
      <c r="BCP36" s="4"/>
      <c r="BCR36" s="4"/>
      <c r="BCS36" s="8"/>
      <c r="BCT36" s="8"/>
      <c r="BCU36" s="7"/>
      <c r="BCV36" s="7"/>
      <c r="BCZ36" s="13"/>
      <c r="BDD36" s="20"/>
      <c r="BDF36" s="4"/>
      <c r="BDH36" s="4"/>
      <c r="BDI36" s="8"/>
      <c r="BDJ36" s="8"/>
      <c r="BDK36" s="7"/>
      <c r="BDL36" s="7"/>
      <c r="BDP36" s="13"/>
      <c r="BDT36" s="20"/>
      <c r="BDV36" s="4"/>
      <c r="BDX36" s="4"/>
      <c r="BDY36" s="8"/>
      <c r="BDZ36" s="8"/>
      <c r="BEA36" s="7"/>
      <c r="BEB36" s="7"/>
      <c r="BEF36" s="13"/>
      <c r="BEJ36" s="20"/>
      <c r="BEL36" s="4"/>
      <c r="BEN36" s="4"/>
      <c r="BEO36" s="8"/>
      <c r="BEP36" s="8"/>
      <c r="BEQ36" s="7"/>
      <c r="BER36" s="7"/>
      <c r="BEV36" s="13"/>
      <c r="BEZ36" s="20"/>
      <c r="BFB36" s="4"/>
      <c r="BFD36" s="4"/>
      <c r="BFE36" s="8"/>
      <c r="BFF36" s="8"/>
      <c r="BFG36" s="7"/>
      <c r="BFH36" s="7"/>
      <c r="BFL36" s="13"/>
      <c r="BFP36" s="20"/>
      <c r="BFR36" s="4"/>
      <c r="BFT36" s="4"/>
      <c r="BFU36" s="8"/>
      <c r="BFV36" s="8"/>
      <c r="BFW36" s="7"/>
      <c r="BFX36" s="7"/>
      <c r="BGB36" s="13"/>
      <c r="BGF36" s="20"/>
      <c r="BGH36" s="4"/>
      <c r="BGJ36" s="4"/>
      <c r="BGK36" s="8"/>
      <c r="BGL36" s="8"/>
      <c r="BGM36" s="7"/>
      <c r="BGN36" s="7"/>
      <c r="BGR36" s="13"/>
      <c r="BGV36" s="20"/>
      <c r="BGX36" s="4"/>
      <c r="BGZ36" s="4"/>
      <c r="BHA36" s="8"/>
      <c r="BHB36" s="8"/>
      <c r="BHC36" s="7"/>
      <c r="BHD36" s="7"/>
      <c r="BHH36" s="13"/>
      <c r="BHL36" s="20"/>
      <c r="BHN36" s="4"/>
      <c r="BHP36" s="4"/>
      <c r="BHQ36" s="8"/>
      <c r="BHR36" s="8"/>
      <c r="BHS36" s="7"/>
      <c r="BHT36" s="7"/>
      <c r="BHX36" s="13"/>
      <c r="BIB36" s="20"/>
      <c r="BID36" s="4"/>
      <c r="BIF36" s="4"/>
      <c r="BIG36" s="8"/>
      <c r="BIH36" s="8"/>
      <c r="BII36" s="7"/>
      <c r="BIJ36" s="7"/>
      <c r="BIN36" s="13"/>
      <c r="BIR36" s="20"/>
      <c r="BIT36" s="4"/>
      <c r="BIV36" s="4"/>
      <c r="BIW36" s="8"/>
      <c r="BIX36" s="8"/>
      <c r="BIY36" s="7"/>
      <c r="BIZ36" s="7"/>
      <c r="BJD36" s="13"/>
      <c r="BJH36" s="20"/>
      <c r="BJJ36" s="4"/>
      <c r="BJL36" s="4"/>
      <c r="BJM36" s="8"/>
      <c r="BJN36" s="8"/>
      <c r="BJO36" s="7"/>
      <c r="BJP36" s="7"/>
      <c r="BJT36" s="13"/>
      <c r="BJX36" s="20"/>
      <c r="BJZ36" s="4"/>
      <c r="BKB36" s="4"/>
      <c r="BKC36" s="8"/>
      <c r="BKD36" s="8"/>
      <c r="BKE36" s="7"/>
      <c r="BKF36" s="7"/>
      <c r="BKJ36" s="13"/>
      <c r="BKN36" s="20"/>
      <c r="BKP36" s="4"/>
      <c r="BKR36" s="4"/>
      <c r="BKS36" s="8"/>
      <c r="BKT36" s="8"/>
      <c r="BKU36" s="7"/>
      <c r="BKV36" s="7"/>
      <c r="BKZ36" s="13"/>
      <c r="BLD36" s="20"/>
      <c r="BLF36" s="4"/>
      <c r="BLH36" s="4"/>
      <c r="BLI36" s="8"/>
      <c r="BLJ36" s="8"/>
      <c r="BLK36" s="7"/>
      <c r="BLL36" s="7"/>
      <c r="BLP36" s="13"/>
      <c r="BLT36" s="20"/>
      <c r="BLV36" s="4"/>
      <c r="BLX36" s="4"/>
      <c r="BLY36" s="8"/>
      <c r="BLZ36" s="8"/>
      <c r="BMA36" s="7"/>
      <c r="BMB36" s="7"/>
      <c r="BMF36" s="13"/>
      <c r="BMJ36" s="20"/>
      <c r="BML36" s="4"/>
      <c r="BMN36" s="4"/>
      <c r="BMO36" s="8"/>
      <c r="BMP36" s="8"/>
      <c r="BMQ36" s="7"/>
      <c r="BMR36" s="7"/>
      <c r="BMV36" s="13"/>
      <c r="BMZ36" s="20"/>
      <c r="BNB36" s="4"/>
      <c r="BND36" s="4"/>
      <c r="BNE36" s="8"/>
      <c r="BNF36" s="8"/>
      <c r="BNG36" s="7"/>
      <c r="BNH36" s="7"/>
      <c r="BNL36" s="13"/>
      <c r="BNP36" s="20"/>
      <c r="BNR36" s="4"/>
      <c r="BNT36" s="4"/>
      <c r="BNU36" s="8"/>
      <c r="BNV36" s="8"/>
      <c r="BNW36" s="7"/>
      <c r="BNX36" s="7"/>
      <c r="BOB36" s="13"/>
      <c r="BOF36" s="20"/>
      <c r="BOH36" s="4"/>
      <c r="BOJ36" s="4"/>
      <c r="BOK36" s="8"/>
      <c r="BOL36" s="8"/>
      <c r="BOM36" s="7"/>
      <c r="BON36" s="7"/>
      <c r="BOR36" s="13"/>
      <c r="BOV36" s="20"/>
      <c r="BOX36" s="4"/>
      <c r="BOZ36" s="4"/>
      <c r="BPA36" s="8"/>
      <c r="BPB36" s="8"/>
      <c r="BPC36" s="7"/>
      <c r="BPD36" s="7"/>
      <c r="BPH36" s="13"/>
      <c r="BPL36" s="20"/>
      <c r="BPN36" s="4"/>
      <c r="BPP36" s="4"/>
      <c r="BPQ36" s="8"/>
      <c r="BPR36" s="8"/>
      <c r="BPS36" s="7"/>
      <c r="BPT36" s="7"/>
      <c r="BPX36" s="13"/>
      <c r="BQB36" s="20"/>
      <c r="BQD36" s="4"/>
      <c r="BQF36" s="4"/>
      <c r="BQG36" s="8"/>
      <c r="BQH36" s="8"/>
      <c r="BQI36" s="7"/>
      <c r="BQJ36" s="7"/>
      <c r="BQN36" s="13"/>
      <c r="BQR36" s="20"/>
      <c r="BQT36" s="4"/>
      <c r="BQV36" s="4"/>
      <c r="BQW36" s="8"/>
      <c r="BQX36" s="8"/>
      <c r="BQY36" s="7"/>
      <c r="BQZ36" s="7"/>
      <c r="BRD36" s="13"/>
      <c r="BRH36" s="20"/>
      <c r="BRJ36" s="4"/>
      <c r="BRL36" s="4"/>
      <c r="BRM36" s="8"/>
      <c r="BRN36" s="8"/>
      <c r="BRO36" s="7"/>
      <c r="BRP36" s="7"/>
      <c r="BRT36" s="13"/>
      <c r="BRX36" s="20"/>
      <c r="BRZ36" s="4"/>
      <c r="BSB36" s="4"/>
      <c r="BSC36" s="8"/>
      <c r="BSD36" s="8"/>
      <c r="BSE36" s="7"/>
      <c r="BSF36" s="7"/>
      <c r="BSJ36" s="13"/>
      <c r="BSN36" s="20"/>
      <c r="BSP36" s="4"/>
      <c r="BSR36" s="4"/>
      <c r="BSS36" s="8"/>
      <c r="BST36" s="8"/>
      <c r="BSU36" s="7"/>
      <c r="BSV36" s="7"/>
      <c r="BSZ36" s="13"/>
      <c r="BTD36" s="20"/>
      <c r="BTF36" s="4"/>
      <c r="BTH36" s="4"/>
      <c r="BTI36" s="8"/>
      <c r="BTJ36" s="8"/>
      <c r="BTK36" s="7"/>
      <c r="BTL36" s="7"/>
      <c r="BTP36" s="13"/>
      <c r="BTT36" s="20"/>
      <c r="BTV36" s="4"/>
      <c r="BTX36" s="4"/>
      <c r="BTY36" s="8"/>
      <c r="BTZ36" s="8"/>
      <c r="BUA36" s="7"/>
      <c r="BUB36" s="7"/>
      <c r="BUF36" s="13"/>
      <c r="BUJ36" s="20"/>
      <c r="BUL36" s="4"/>
      <c r="BUN36" s="4"/>
      <c r="BUO36" s="8"/>
      <c r="BUP36" s="8"/>
      <c r="BUQ36" s="7"/>
      <c r="BUR36" s="7"/>
      <c r="BUV36" s="13"/>
      <c r="BUZ36" s="20"/>
      <c r="BVB36" s="4"/>
      <c r="BVD36" s="4"/>
      <c r="BVE36" s="8"/>
      <c r="BVF36" s="8"/>
      <c r="BVG36" s="7"/>
      <c r="BVH36" s="7"/>
      <c r="BVL36" s="13"/>
      <c r="BVP36" s="20"/>
      <c r="BVR36" s="4"/>
      <c r="BVT36" s="4"/>
      <c r="BVU36" s="8"/>
      <c r="BVV36" s="8"/>
      <c r="BVW36" s="7"/>
      <c r="BVX36" s="7"/>
      <c r="BWB36" s="13"/>
      <c r="BWF36" s="20"/>
      <c r="BWH36" s="4"/>
      <c r="BWJ36" s="4"/>
      <c r="BWK36" s="8"/>
      <c r="BWL36" s="8"/>
      <c r="BWM36" s="7"/>
      <c r="BWN36" s="7"/>
      <c r="BWR36" s="13"/>
      <c r="BWV36" s="20"/>
      <c r="BWX36" s="4"/>
      <c r="BWZ36" s="4"/>
      <c r="BXA36" s="8"/>
      <c r="BXB36" s="8"/>
      <c r="BXC36" s="7"/>
      <c r="BXD36" s="7"/>
      <c r="BXH36" s="13"/>
      <c r="BXL36" s="20"/>
      <c r="BXN36" s="4"/>
      <c r="BXP36" s="4"/>
      <c r="BXQ36" s="8"/>
      <c r="BXR36" s="8"/>
      <c r="BXS36" s="7"/>
      <c r="BXT36" s="7"/>
      <c r="BXX36" s="13"/>
      <c r="BYB36" s="20"/>
      <c r="BYD36" s="4"/>
      <c r="BYF36" s="4"/>
      <c r="BYG36" s="8"/>
      <c r="BYH36" s="8"/>
      <c r="BYI36" s="7"/>
      <c r="BYJ36" s="7"/>
      <c r="BYN36" s="13"/>
      <c r="BYR36" s="20"/>
      <c r="BYT36" s="4"/>
      <c r="BYV36" s="4"/>
      <c r="BYW36" s="8"/>
      <c r="BYX36" s="8"/>
      <c r="BYY36" s="7"/>
      <c r="BYZ36" s="7"/>
      <c r="BZD36" s="13"/>
      <c r="BZH36" s="20"/>
      <c r="BZJ36" s="4"/>
      <c r="BZL36" s="4"/>
      <c r="BZM36" s="8"/>
      <c r="BZN36" s="8"/>
      <c r="BZO36" s="7"/>
      <c r="BZP36" s="7"/>
      <c r="BZT36" s="13"/>
      <c r="BZX36" s="20"/>
      <c r="BZZ36" s="4"/>
      <c r="CAB36" s="4"/>
      <c r="CAC36" s="8"/>
      <c r="CAD36" s="8"/>
      <c r="CAE36" s="7"/>
      <c r="CAF36" s="7"/>
      <c r="CAJ36" s="13"/>
      <c r="CAN36" s="20"/>
      <c r="CAP36" s="4"/>
      <c r="CAR36" s="4"/>
      <c r="CAS36" s="8"/>
      <c r="CAT36" s="8"/>
      <c r="CAU36" s="7"/>
      <c r="CAV36" s="7"/>
      <c r="CAZ36" s="13"/>
      <c r="CBD36" s="20"/>
      <c r="CBF36" s="4"/>
      <c r="CBH36" s="4"/>
      <c r="CBI36" s="8"/>
      <c r="CBJ36" s="8"/>
      <c r="CBK36" s="7"/>
      <c r="CBL36" s="7"/>
      <c r="CBP36" s="13"/>
      <c r="CBT36" s="20"/>
      <c r="CBV36" s="4"/>
      <c r="CBX36" s="4"/>
      <c r="CBY36" s="8"/>
      <c r="CBZ36" s="8"/>
      <c r="CCA36" s="7"/>
      <c r="CCB36" s="7"/>
      <c r="CCF36" s="13"/>
      <c r="CCJ36" s="20"/>
      <c r="CCL36" s="4"/>
      <c r="CCN36" s="4"/>
      <c r="CCO36" s="8"/>
      <c r="CCP36" s="8"/>
      <c r="CCQ36" s="7"/>
      <c r="CCR36" s="7"/>
      <c r="CCV36" s="13"/>
      <c r="CCZ36" s="20"/>
      <c r="CDB36" s="4"/>
      <c r="CDD36" s="4"/>
      <c r="CDE36" s="8"/>
      <c r="CDF36" s="8"/>
      <c r="CDG36" s="7"/>
      <c r="CDH36" s="7"/>
      <c r="CDL36" s="13"/>
      <c r="CDP36" s="20"/>
      <c r="CDR36" s="4"/>
      <c r="CDT36" s="4"/>
      <c r="CDU36" s="8"/>
      <c r="CDV36" s="8"/>
      <c r="CDW36" s="7"/>
      <c r="CDX36" s="7"/>
      <c r="CEB36" s="13"/>
      <c r="CEF36" s="20"/>
      <c r="CEH36" s="4"/>
      <c r="CEJ36" s="4"/>
      <c r="CEK36" s="8"/>
      <c r="CEL36" s="8"/>
      <c r="CEM36" s="7"/>
      <c r="CEN36" s="7"/>
      <c r="CER36" s="13"/>
      <c r="CEV36" s="20"/>
      <c r="CEX36" s="4"/>
      <c r="CEZ36" s="4"/>
      <c r="CFA36" s="8"/>
      <c r="CFB36" s="8"/>
      <c r="CFC36" s="7"/>
      <c r="CFD36" s="7"/>
      <c r="CFH36" s="13"/>
      <c r="CFL36" s="20"/>
      <c r="CFN36" s="4"/>
      <c r="CFP36" s="4"/>
      <c r="CFQ36" s="8"/>
      <c r="CFR36" s="8"/>
      <c r="CFS36" s="7"/>
      <c r="CFT36" s="7"/>
      <c r="CFX36" s="13"/>
      <c r="CGB36" s="20"/>
      <c r="CGD36" s="4"/>
      <c r="CGF36" s="4"/>
      <c r="CGG36" s="8"/>
      <c r="CGH36" s="8"/>
      <c r="CGI36" s="7"/>
      <c r="CGJ36" s="7"/>
      <c r="CGN36" s="13"/>
      <c r="CGR36" s="20"/>
      <c r="CGT36" s="4"/>
      <c r="CGV36" s="4"/>
      <c r="CGW36" s="8"/>
      <c r="CGX36" s="8"/>
      <c r="CGY36" s="7"/>
      <c r="CGZ36" s="7"/>
      <c r="CHD36" s="13"/>
      <c r="CHH36" s="20"/>
      <c r="CHJ36" s="4"/>
      <c r="CHL36" s="4"/>
      <c r="CHM36" s="8"/>
      <c r="CHN36" s="8"/>
      <c r="CHO36" s="7"/>
      <c r="CHP36" s="7"/>
      <c r="CHT36" s="13"/>
      <c r="CHX36" s="20"/>
      <c r="CHZ36" s="4"/>
      <c r="CIB36" s="4"/>
      <c r="CIC36" s="8"/>
      <c r="CID36" s="8"/>
      <c r="CIE36" s="7"/>
      <c r="CIF36" s="7"/>
      <c r="CIJ36" s="13"/>
      <c r="CIN36" s="20"/>
      <c r="CIP36" s="4"/>
      <c r="CIR36" s="4"/>
      <c r="CIS36" s="8"/>
      <c r="CIT36" s="8"/>
      <c r="CIU36" s="7"/>
      <c r="CIV36" s="7"/>
      <c r="CIZ36" s="13"/>
      <c r="CJD36" s="20"/>
      <c r="CJF36" s="4"/>
      <c r="CJH36" s="4"/>
      <c r="CJI36" s="8"/>
      <c r="CJJ36" s="8"/>
      <c r="CJK36" s="7"/>
      <c r="CJL36" s="7"/>
      <c r="CJP36" s="13"/>
      <c r="CJT36" s="20"/>
      <c r="CJV36" s="4"/>
      <c r="CJX36" s="4"/>
      <c r="CJY36" s="8"/>
      <c r="CJZ36" s="8"/>
      <c r="CKA36" s="7"/>
      <c r="CKB36" s="7"/>
      <c r="CKF36" s="13"/>
      <c r="CKJ36" s="20"/>
      <c r="CKL36" s="4"/>
      <c r="CKN36" s="4"/>
      <c r="CKO36" s="8"/>
      <c r="CKP36" s="8"/>
      <c r="CKQ36" s="7"/>
      <c r="CKR36" s="7"/>
      <c r="CKV36" s="13"/>
      <c r="CKZ36" s="20"/>
      <c r="CLB36" s="4"/>
      <c r="CLD36" s="4"/>
      <c r="CLE36" s="8"/>
      <c r="CLF36" s="8"/>
      <c r="CLG36" s="7"/>
      <c r="CLH36" s="7"/>
      <c r="CLL36" s="13"/>
      <c r="CLP36" s="20"/>
      <c r="CLR36" s="4"/>
      <c r="CLT36" s="4"/>
      <c r="CLU36" s="8"/>
      <c r="CLV36" s="8"/>
      <c r="CLW36" s="7"/>
      <c r="CLX36" s="7"/>
      <c r="CMB36" s="13"/>
      <c r="CMF36" s="20"/>
      <c r="CMH36" s="4"/>
      <c r="CMJ36" s="4"/>
      <c r="CMK36" s="8"/>
      <c r="CML36" s="8"/>
      <c r="CMM36" s="7"/>
      <c r="CMN36" s="7"/>
      <c r="CMR36" s="13"/>
      <c r="CMV36" s="20"/>
      <c r="CMX36" s="4"/>
      <c r="CMZ36" s="4"/>
      <c r="CNA36" s="8"/>
      <c r="CNB36" s="8"/>
      <c r="CNC36" s="7"/>
      <c r="CND36" s="7"/>
      <c r="CNH36" s="13"/>
      <c r="CNL36" s="20"/>
      <c r="CNN36" s="4"/>
      <c r="CNP36" s="4"/>
      <c r="CNQ36" s="8"/>
      <c r="CNR36" s="8"/>
      <c r="CNS36" s="7"/>
      <c r="CNT36" s="7"/>
      <c r="CNX36" s="13"/>
      <c r="COB36" s="20"/>
      <c r="COD36" s="4"/>
      <c r="COF36" s="4"/>
      <c r="COG36" s="8"/>
      <c r="COH36" s="8"/>
      <c r="COI36" s="7"/>
      <c r="COJ36" s="7"/>
      <c r="CON36" s="13"/>
      <c r="COR36" s="20"/>
      <c r="COT36" s="4"/>
      <c r="COV36" s="4"/>
      <c r="COW36" s="8"/>
      <c r="COX36" s="8"/>
      <c r="COY36" s="7"/>
      <c r="COZ36" s="7"/>
      <c r="CPD36" s="13"/>
      <c r="CPH36" s="20"/>
      <c r="CPJ36" s="4"/>
      <c r="CPL36" s="4"/>
      <c r="CPM36" s="8"/>
      <c r="CPN36" s="8"/>
      <c r="CPO36" s="7"/>
      <c r="CPP36" s="7"/>
      <c r="CPT36" s="13"/>
      <c r="CPX36" s="20"/>
      <c r="CPZ36" s="4"/>
      <c r="CQB36" s="4"/>
      <c r="CQC36" s="8"/>
      <c r="CQD36" s="8"/>
      <c r="CQE36" s="7"/>
      <c r="CQF36" s="7"/>
      <c r="CQJ36" s="13"/>
      <c r="CQN36" s="20"/>
      <c r="CQP36" s="4"/>
      <c r="CQR36" s="4"/>
      <c r="CQS36" s="8"/>
      <c r="CQT36" s="8"/>
      <c r="CQU36" s="7"/>
      <c r="CQV36" s="7"/>
      <c r="CQZ36" s="13"/>
      <c r="CRD36" s="20"/>
      <c r="CRF36" s="4"/>
      <c r="CRH36" s="4"/>
      <c r="CRI36" s="8"/>
      <c r="CRJ36" s="8"/>
      <c r="CRK36" s="7"/>
      <c r="CRL36" s="7"/>
      <c r="CRP36" s="13"/>
      <c r="CRT36" s="20"/>
      <c r="CRV36" s="4"/>
      <c r="CRX36" s="4"/>
      <c r="CRY36" s="8"/>
      <c r="CRZ36" s="8"/>
      <c r="CSA36" s="7"/>
      <c r="CSB36" s="7"/>
      <c r="CSF36" s="13"/>
      <c r="CSJ36" s="20"/>
      <c r="CSL36" s="4"/>
      <c r="CSN36" s="4"/>
      <c r="CSO36" s="8"/>
      <c r="CSP36" s="8"/>
      <c r="CSQ36" s="7"/>
      <c r="CSR36" s="7"/>
      <c r="CSV36" s="13"/>
      <c r="CSZ36" s="20"/>
      <c r="CTB36" s="4"/>
      <c r="CTD36" s="4"/>
      <c r="CTE36" s="8"/>
      <c r="CTF36" s="8"/>
      <c r="CTG36" s="7"/>
      <c r="CTH36" s="7"/>
      <c r="CTL36" s="13"/>
      <c r="CTP36" s="20"/>
      <c r="CTR36" s="4"/>
      <c r="CTT36" s="4"/>
      <c r="CTU36" s="8"/>
      <c r="CTV36" s="8"/>
      <c r="CTW36" s="7"/>
      <c r="CTX36" s="7"/>
      <c r="CUB36" s="13"/>
      <c r="CUF36" s="20"/>
      <c r="CUH36" s="4"/>
      <c r="CUJ36" s="4"/>
      <c r="CUK36" s="8"/>
      <c r="CUL36" s="8"/>
      <c r="CUM36" s="7"/>
      <c r="CUN36" s="7"/>
      <c r="CUR36" s="13"/>
      <c r="CUV36" s="20"/>
      <c r="CUX36" s="4"/>
      <c r="CUZ36" s="4"/>
      <c r="CVA36" s="8"/>
      <c r="CVB36" s="8"/>
      <c r="CVC36" s="7"/>
      <c r="CVD36" s="7"/>
      <c r="CVH36" s="13"/>
      <c r="CVL36" s="20"/>
      <c r="CVN36" s="4"/>
      <c r="CVP36" s="4"/>
      <c r="CVQ36" s="8"/>
      <c r="CVR36" s="8"/>
      <c r="CVS36" s="7"/>
      <c r="CVT36" s="7"/>
      <c r="CVX36" s="13"/>
      <c r="CWB36" s="20"/>
      <c r="CWD36" s="4"/>
      <c r="CWF36" s="4"/>
      <c r="CWG36" s="8"/>
      <c r="CWH36" s="8"/>
      <c r="CWI36" s="7"/>
      <c r="CWJ36" s="7"/>
      <c r="CWN36" s="13"/>
      <c r="CWR36" s="20"/>
      <c r="CWT36" s="4"/>
      <c r="CWV36" s="4"/>
      <c r="CWW36" s="8"/>
      <c r="CWX36" s="8"/>
      <c r="CWY36" s="7"/>
      <c r="CWZ36" s="7"/>
      <c r="CXD36" s="13"/>
      <c r="CXH36" s="20"/>
      <c r="CXJ36" s="4"/>
      <c r="CXL36" s="4"/>
      <c r="CXM36" s="8"/>
      <c r="CXN36" s="8"/>
      <c r="CXO36" s="7"/>
      <c r="CXP36" s="7"/>
      <c r="CXT36" s="13"/>
      <c r="CXX36" s="20"/>
      <c r="CXZ36" s="4"/>
      <c r="CYB36" s="4"/>
      <c r="CYC36" s="8"/>
      <c r="CYD36" s="8"/>
      <c r="CYE36" s="7"/>
      <c r="CYF36" s="7"/>
      <c r="CYJ36" s="13"/>
      <c r="CYN36" s="20"/>
      <c r="CYP36" s="4"/>
      <c r="CYR36" s="4"/>
      <c r="CYS36" s="8"/>
      <c r="CYT36" s="8"/>
      <c r="CYU36" s="7"/>
      <c r="CYV36" s="7"/>
      <c r="CYZ36" s="13"/>
      <c r="CZD36" s="20"/>
      <c r="CZF36" s="4"/>
      <c r="CZH36" s="4"/>
      <c r="CZI36" s="8"/>
      <c r="CZJ36" s="8"/>
      <c r="CZK36" s="7"/>
      <c r="CZL36" s="7"/>
      <c r="CZP36" s="13"/>
      <c r="CZT36" s="20"/>
      <c r="CZV36" s="4"/>
      <c r="CZX36" s="4"/>
      <c r="CZY36" s="8"/>
      <c r="CZZ36" s="8"/>
      <c r="DAA36" s="7"/>
      <c r="DAB36" s="7"/>
      <c r="DAF36" s="13"/>
      <c r="DAJ36" s="20"/>
      <c r="DAL36" s="4"/>
      <c r="DAN36" s="4"/>
      <c r="DAO36" s="8"/>
      <c r="DAP36" s="8"/>
      <c r="DAQ36" s="7"/>
      <c r="DAR36" s="7"/>
      <c r="DAV36" s="13"/>
      <c r="DAZ36" s="20"/>
      <c r="DBB36" s="4"/>
      <c r="DBD36" s="4"/>
      <c r="DBE36" s="8"/>
      <c r="DBF36" s="8"/>
      <c r="DBG36" s="7"/>
      <c r="DBH36" s="7"/>
      <c r="DBL36" s="13"/>
      <c r="DBP36" s="20"/>
      <c r="DBR36" s="4"/>
      <c r="DBT36" s="4"/>
      <c r="DBU36" s="8"/>
      <c r="DBV36" s="8"/>
      <c r="DBW36" s="7"/>
      <c r="DBX36" s="7"/>
      <c r="DCB36" s="13"/>
      <c r="DCF36" s="20"/>
      <c r="DCH36" s="4"/>
      <c r="DCJ36" s="4"/>
      <c r="DCK36" s="8"/>
      <c r="DCL36" s="8"/>
      <c r="DCM36" s="7"/>
      <c r="DCN36" s="7"/>
      <c r="DCR36" s="13"/>
      <c r="DCV36" s="20"/>
      <c r="DCX36" s="4"/>
      <c r="DCZ36" s="4"/>
      <c r="DDA36" s="8"/>
      <c r="DDB36" s="8"/>
      <c r="DDC36" s="7"/>
      <c r="DDD36" s="7"/>
      <c r="DDH36" s="13"/>
      <c r="DDL36" s="20"/>
      <c r="DDN36" s="4"/>
      <c r="DDP36" s="4"/>
      <c r="DDQ36" s="8"/>
      <c r="DDR36" s="8"/>
      <c r="DDS36" s="7"/>
      <c r="DDT36" s="7"/>
      <c r="DDX36" s="13"/>
      <c r="DEB36" s="20"/>
      <c r="DED36" s="4"/>
      <c r="DEF36" s="4"/>
      <c r="DEG36" s="8"/>
      <c r="DEH36" s="8"/>
      <c r="DEI36" s="7"/>
      <c r="DEJ36" s="7"/>
      <c r="DEN36" s="13"/>
      <c r="DER36" s="20"/>
      <c r="DET36" s="4"/>
      <c r="DEV36" s="4"/>
      <c r="DEW36" s="8"/>
      <c r="DEX36" s="8"/>
      <c r="DEY36" s="7"/>
      <c r="DEZ36" s="7"/>
      <c r="DFD36" s="13"/>
      <c r="DFH36" s="20"/>
      <c r="DFJ36" s="4"/>
      <c r="DFL36" s="4"/>
      <c r="DFM36" s="8"/>
      <c r="DFN36" s="8"/>
      <c r="DFO36" s="7"/>
      <c r="DFP36" s="7"/>
      <c r="DFT36" s="13"/>
      <c r="DFX36" s="20"/>
      <c r="DFZ36" s="4"/>
      <c r="DGB36" s="4"/>
      <c r="DGC36" s="8"/>
      <c r="DGD36" s="8"/>
      <c r="DGE36" s="7"/>
      <c r="DGF36" s="7"/>
      <c r="DGJ36" s="13"/>
      <c r="DGN36" s="20"/>
      <c r="DGP36" s="4"/>
      <c r="DGR36" s="4"/>
      <c r="DGS36" s="8"/>
      <c r="DGT36" s="8"/>
      <c r="DGU36" s="7"/>
      <c r="DGV36" s="7"/>
      <c r="DGZ36" s="13"/>
      <c r="DHD36" s="20"/>
      <c r="DHF36" s="4"/>
      <c r="DHH36" s="4"/>
      <c r="DHI36" s="8"/>
      <c r="DHJ36" s="8"/>
      <c r="DHK36" s="7"/>
      <c r="DHL36" s="7"/>
      <c r="DHP36" s="13"/>
      <c r="DHT36" s="20"/>
      <c r="DHV36" s="4"/>
      <c r="DHX36" s="4"/>
      <c r="DHY36" s="8"/>
      <c r="DHZ36" s="8"/>
      <c r="DIA36" s="7"/>
      <c r="DIB36" s="7"/>
      <c r="DIF36" s="13"/>
      <c r="DIJ36" s="20"/>
      <c r="DIL36" s="4"/>
      <c r="DIN36" s="4"/>
      <c r="DIO36" s="8"/>
      <c r="DIP36" s="8"/>
      <c r="DIQ36" s="7"/>
      <c r="DIR36" s="7"/>
      <c r="DIV36" s="13"/>
      <c r="DIZ36" s="20"/>
      <c r="DJB36" s="4"/>
      <c r="DJD36" s="4"/>
      <c r="DJE36" s="8"/>
      <c r="DJF36" s="8"/>
      <c r="DJG36" s="7"/>
      <c r="DJH36" s="7"/>
      <c r="DJL36" s="13"/>
      <c r="DJP36" s="20"/>
      <c r="DJR36" s="4"/>
      <c r="DJT36" s="4"/>
      <c r="DJU36" s="8"/>
      <c r="DJV36" s="8"/>
      <c r="DJW36" s="7"/>
      <c r="DJX36" s="7"/>
      <c r="DKB36" s="13"/>
      <c r="DKF36" s="20"/>
      <c r="DKH36" s="4"/>
      <c r="DKJ36" s="4"/>
      <c r="DKK36" s="8"/>
      <c r="DKL36" s="8"/>
      <c r="DKM36" s="7"/>
      <c r="DKN36" s="7"/>
      <c r="DKR36" s="13"/>
      <c r="DKV36" s="20"/>
      <c r="DKX36" s="4"/>
      <c r="DKZ36" s="4"/>
      <c r="DLA36" s="8"/>
      <c r="DLB36" s="8"/>
      <c r="DLC36" s="7"/>
      <c r="DLD36" s="7"/>
      <c r="DLH36" s="13"/>
      <c r="DLL36" s="20"/>
      <c r="DLN36" s="4"/>
      <c r="DLP36" s="4"/>
      <c r="DLQ36" s="8"/>
      <c r="DLR36" s="8"/>
      <c r="DLS36" s="7"/>
      <c r="DLT36" s="7"/>
      <c r="DLX36" s="13"/>
      <c r="DMB36" s="20"/>
      <c r="DMD36" s="4"/>
      <c r="DMF36" s="4"/>
      <c r="DMG36" s="8"/>
      <c r="DMH36" s="8"/>
      <c r="DMI36" s="7"/>
      <c r="DMJ36" s="7"/>
      <c r="DMN36" s="13"/>
      <c r="DMR36" s="20"/>
      <c r="DMT36" s="4"/>
      <c r="DMV36" s="4"/>
      <c r="DMW36" s="8"/>
      <c r="DMX36" s="8"/>
      <c r="DMY36" s="7"/>
      <c r="DMZ36" s="7"/>
      <c r="DND36" s="13"/>
      <c r="DNH36" s="20"/>
      <c r="DNJ36" s="4"/>
      <c r="DNL36" s="4"/>
      <c r="DNM36" s="8"/>
      <c r="DNN36" s="8"/>
      <c r="DNO36" s="7"/>
      <c r="DNP36" s="7"/>
      <c r="DNT36" s="13"/>
      <c r="DNX36" s="20"/>
      <c r="DNZ36" s="4"/>
      <c r="DOB36" s="4"/>
      <c r="DOC36" s="8"/>
      <c r="DOD36" s="8"/>
      <c r="DOE36" s="7"/>
      <c r="DOF36" s="7"/>
      <c r="DOJ36" s="13"/>
      <c r="DON36" s="20"/>
      <c r="DOP36" s="4"/>
      <c r="DOR36" s="4"/>
      <c r="DOS36" s="8"/>
      <c r="DOT36" s="8"/>
      <c r="DOU36" s="7"/>
      <c r="DOV36" s="7"/>
      <c r="DOZ36" s="13"/>
      <c r="DPD36" s="20"/>
      <c r="DPF36" s="4"/>
      <c r="DPH36" s="4"/>
      <c r="DPI36" s="8"/>
      <c r="DPJ36" s="8"/>
      <c r="DPK36" s="7"/>
      <c r="DPL36" s="7"/>
      <c r="DPP36" s="13"/>
      <c r="DPT36" s="20"/>
      <c r="DPV36" s="4"/>
      <c r="DPX36" s="4"/>
      <c r="DPY36" s="8"/>
      <c r="DPZ36" s="8"/>
      <c r="DQA36" s="7"/>
      <c r="DQB36" s="7"/>
      <c r="DQF36" s="13"/>
      <c r="DQJ36" s="20"/>
      <c r="DQL36" s="4"/>
      <c r="DQN36" s="4"/>
      <c r="DQO36" s="8"/>
      <c r="DQP36" s="8"/>
      <c r="DQQ36" s="7"/>
      <c r="DQR36" s="7"/>
      <c r="DQV36" s="13"/>
      <c r="DQZ36" s="20"/>
      <c r="DRB36" s="4"/>
      <c r="DRD36" s="4"/>
      <c r="DRE36" s="8"/>
      <c r="DRF36" s="8"/>
      <c r="DRG36" s="7"/>
      <c r="DRH36" s="7"/>
      <c r="DRL36" s="13"/>
      <c r="DRP36" s="20"/>
      <c r="DRR36" s="4"/>
      <c r="DRT36" s="4"/>
      <c r="DRU36" s="8"/>
      <c r="DRV36" s="8"/>
      <c r="DRW36" s="7"/>
      <c r="DRX36" s="7"/>
      <c r="DSB36" s="13"/>
      <c r="DSF36" s="20"/>
      <c r="DSH36" s="4"/>
      <c r="DSJ36" s="4"/>
      <c r="DSK36" s="8"/>
      <c r="DSL36" s="8"/>
      <c r="DSM36" s="7"/>
      <c r="DSN36" s="7"/>
      <c r="DSR36" s="13"/>
      <c r="DSV36" s="20"/>
      <c r="DSX36" s="4"/>
      <c r="DSZ36" s="4"/>
      <c r="DTA36" s="8"/>
      <c r="DTB36" s="8"/>
      <c r="DTC36" s="7"/>
      <c r="DTD36" s="7"/>
      <c r="DTH36" s="13"/>
      <c r="DTL36" s="20"/>
      <c r="DTN36" s="4"/>
      <c r="DTP36" s="4"/>
      <c r="DTQ36" s="8"/>
      <c r="DTR36" s="8"/>
      <c r="DTS36" s="7"/>
      <c r="DTT36" s="7"/>
      <c r="DTX36" s="13"/>
      <c r="DUB36" s="20"/>
      <c r="DUD36" s="4"/>
      <c r="DUF36" s="4"/>
      <c r="DUG36" s="8"/>
      <c r="DUH36" s="8"/>
      <c r="DUI36" s="7"/>
      <c r="DUJ36" s="7"/>
      <c r="DUN36" s="13"/>
      <c r="DUR36" s="20"/>
      <c r="DUT36" s="4"/>
      <c r="DUV36" s="4"/>
      <c r="DUW36" s="8"/>
      <c r="DUX36" s="8"/>
      <c r="DUY36" s="7"/>
      <c r="DUZ36" s="7"/>
      <c r="DVD36" s="13"/>
      <c r="DVH36" s="20"/>
      <c r="DVJ36" s="4"/>
      <c r="DVL36" s="4"/>
      <c r="DVM36" s="8"/>
      <c r="DVN36" s="8"/>
      <c r="DVO36" s="7"/>
      <c r="DVP36" s="7"/>
      <c r="DVT36" s="13"/>
      <c r="DVX36" s="20"/>
      <c r="DVZ36" s="4"/>
      <c r="DWB36" s="4"/>
      <c r="DWC36" s="8"/>
      <c r="DWD36" s="8"/>
      <c r="DWE36" s="7"/>
      <c r="DWF36" s="7"/>
      <c r="DWJ36" s="13"/>
      <c r="DWN36" s="20"/>
      <c r="DWP36" s="4"/>
      <c r="DWR36" s="4"/>
      <c r="DWS36" s="8"/>
      <c r="DWT36" s="8"/>
      <c r="DWU36" s="7"/>
      <c r="DWV36" s="7"/>
      <c r="DWZ36" s="13"/>
      <c r="DXD36" s="20"/>
      <c r="DXF36" s="4"/>
      <c r="DXH36" s="4"/>
      <c r="DXI36" s="8"/>
      <c r="DXJ36" s="8"/>
      <c r="DXK36" s="7"/>
      <c r="DXL36" s="7"/>
      <c r="DXP36" s="13"/>
      <c r="DXT36" s="20"/>
      <c r="DXV36" s="4"/>
      <c r="DXX36" s="4"/>
      <c r="DXY36" s="8"/>
      <c r="DXZ36" s="8"/>
      <c r="DYA36" s="7"/>
      <c r="DYB36" s="7"/>
      <c r="DYF36" s="13"/>
      <c r="DYJ36" s="20"/>
      <c r="DYL36" s="4"/>
      <c r="DYN36" s="4"/>
      <c r="DYO36" s="8"/>
      <c r="DYP36" s="8"/>
      <c r="DYQ36" s="7"/>
      <c r="DYR36" s="7"/>
      <c r="DYV36" s="13"/>
      <c r="DYZ36" s="20"/>
      <c r="DZB36" s="4"/>
      <c r="DZD36" s="4"/>
      <c r="DZE36" s="8"/>
      <c r="DZF36" s="8"/>
      <c r="DZG36" s="7"/>
      <c r="DZH36" s="7"/>
      <c r="DZL36" s="13"/>
      <c r="DZP36" s="20"/>
      <c r="DZR36" s="4"/>
      <c r="DZT36" s="4"/>
      <c r="DZU36" s="8"/>
      <c r="DZV36" s="8"/>
      <c r="DZW36" s="7"/>
      <c r="DZX36" s="7"/>
      <c r="EAB36" s="13"/>
      <c r="EAF36" s="20"/>
      <c r="EAH36" s="4"/>
      <c r="EAJ36" s="4"/>
      <c r="EAK36" s="8"/>
      <c r="EAL36" s="8"/>
      <c r="EAM36" s="7"/>
      <c r="EAN36" s="7"/>
      <c r="EAR36" s="13"/>
      <c r="EAV36" s="20"/>
      <c r="EAX36" s="4"/>
      <c r="EAZ36" s="4"/>
      <c r="EBA36" s="8"/>
      <c r="EBB36" s="8"/>
      <c r="EBC36" s="7"/>
      <c r="EBD36" s="7"/>
      <c r="EBH36" s="13"/>
      <c r="EBL36" s="20"/>
      <c r="EBN36" s="4"/>
      <c r="EBP36" s="4"/>
      <c r="EBQ36" s="8"/>
      <c r="EBR36" s="8"/>
      <c r="EBS36" s="7"/>
      <c r="EBT36" s="7"/>
      <c r="EBX36" s="13"/>
      <c r="ECB36" s="20"/>
      <c r="ECD36" s="4"/>
      <c r="ECF36" s="4"/>
      <c r="ECG36" s="8"/>
      <c r="ECH36" s="8"/>
      <c r="ECI36" s="7"/>
      <c r="ECJ36" s="7"/>
      <c r="ECN36" s="13"/>
      <c r="ECR36" s="20"/>
      <c r="ECT36" s="4"/>
      <c r="ECV36" s="4"/>
      <c r="ECW36" s="8"/>
      <c r="ECX36" s="8"/>
      <c r="ECY36" s="7"/>
      <c r="ECZ36" s="7"/>
      <c r="EDD36" s="13"/>
      <c r="EDH36" s="20"/>
      <c r="EDJ36" s="4"/>
      <c r="EDL36" s="4"/>
      <c r="EDM36" s="8"/>
      <c r="EDN36" s="8"/>
      <c r="EDO36" s="7"/>
      <c r="EDP36" s="7"/>
      <c r="EDT36" s="13"/>
      <c r="EDX36" s="20"/>
      <c r="EDZ36" s="4"/>
      <c r="EEB36" s="4"/>
      <c r="EEC36" s="8"/>
      <c r="EED36" s="8"/>
      <c r="EEE36" s="7"/>
      <c r="EEF36" s="7"/>
      <c r="EEJ36" s="13"/>
      <c r="EEN36" s="20"/>
      <c r="EEP36" s="4"/>
      <c r="EER36" s="4"/>
      <c r="EES36" s="8"/>
      <c r="EET36" s="8"/>
      <c r="EEU36" s="7"/>
      <c r="EEV36" s="7"/>
      <c r="EEZ36" s="13"/>
      <c r="EFD36" s="20"/>
      <c r="EFF36" s="4"/>
      <c r="EFH36" s="4"/>
      <c r="EFI36" s="8"/>
      <c r="EFJ36" s="8"/>
      <c r="EFK36" s="7"/>
      <c r="EFL36" s="7"/>
      <c r="EFP36" s="13"/>
      <c r="EFT36" s="20"/>
      <c r="EFV36" s="4"/>
      <c r="EFX36" s="4"/>
      <c r="EFY36" s="8"/>
      <c r="EFZ36" s="8"/>
      <c r="EGA36" s="7"/>
      <c r="EGB36" s="7"/>
      <c r="EGF36" s="13"/>
      <c r="EGJ36" s="20"/>
      <c r="EGL36" s="4"/>
      <c r="EGN36" s="4"/>
      <c r="EGO36" s="8"/>
      <c r="EGP36" s="8"/>
      <c r="EGQ36" s="7"/>
      <c r="EGR36" s="7"/>
      <c r="EGV36" s="13"/>
      <c r="EGZ36" s="20"/>
      <c r="EHB36" s="4"/>
      <c r="EHD36" s="4"/>
      <c r="EHE36" s="8"/>
      <c r="EHF36" s="8"/>
      <c r="EHG36" s="7"/>
      <c r="EHH36" s="7"/>
      <c r="EHL36" s="13"/>
      <c r="EHP36" s="20"/>
      <c r="EHR36" s="4"/>
      <c r="EHT36" s="4"/>
      <c r="EHU36" s="8"/>
      <c r="EHV36" s="8"/>
      <c r="EHW36" s="7"/>
      <c r="EHX36" s="7"/>
      <c r="EIB36" s="13"/>
      <c r="EIF36" s="20"/>
      <c r="EIH36" s="4"/>
      <c r="EIJ36" s="4"/>
      <c r="EIK36" s="8"/>
      <c r="EIL36" s="8"/>
      <c r="EIM36" s="7"/>
      <c r="EIN36" s="7"/>
      <c r="EIR36" s="13"/>
      <c r="EIV36" s="20"/>
      <c r="EIX36" s="4"/>
      <c r="EIZ36" s="4"/>
      <c r="EJA36" s="8"/>
      <c r="EJB36" s="8"/>
      <c r="EJC36" s="7"/>
      <c r="EJD36" s="7"/>
      <c r="EJH36" s="13"/>
      <c r="EJL36" s="20"/>
      <c r="EJN36" s="4"/>
      <c r="EJP36" s="4"/>
      <c r="EJQ36" s="8"/>
      <c r="EJR36" s="8"/>
      <c r="EJS36" s="7"/>
      <c r="EJT36" s="7"/>
      <c r="EJX36" s="13"/>
      <c r="EKB36" s="20"/>
      <c r="EKD36" s="4"/>
      <c r="EKF36" s="4"/>
      <c r="EKG36" s="8"/>
      <c r="EKH36" s="8"/>
      <c r="EKI36" s="7"/>
      <c r="EKJ36" s="7"/>
      <c r="EKN36" s="13"/>
      <c r="EKR36" s="20"/>
      <c r="EKT36" s="4"/>
      <c r="EKV36" s="4"/>
      <c r="EKW36" s="8"/>
      <c r="EKX36" s="8"/>
      <c r="EKY36" s="7"/>
      <c r="EKZ36" s="7"/>
      <c r="ELD36" s="13"/>
      <c r="ELH36" s="20"/>
      <c r="ELJ36" s="4"/>
      <c r="ELL36" s="4"/>
      <c r="ELM36" s="8"/>
      <c r="ELN36" s="8"/>
      <c r="ELO36" s="7"/>
      <c r="ELP36" s="7"/>
      <c r="ELT36" s="13"/>
      <c r="ELX36" s="20"/>
      <c r="ELZ36" s="4"/>
      <c r="EMB36" s="4"/>
      <c r="EMC36" s="8"/>
      <c r="EMD36" s="8"/>
      <c r="EME36" s="7"/>
      <c r="EMF36" s="7"/>
      <c r="EMJ36" s="13"/>
      <c r="EMN36" s="20"/>
      <c r="EMP36" s="4"/>
      <c r="EMR36" s="4"/>
      <c r="EMS36" s="8"/>
      <c r="EMT36" s="8"/>
      <c r="EMU36" s="7"/>
      <c r="EMV36" s="7"/>
      <c r="EMZ36" s="13"/>
      <c r="END36" s="20"/>
      <c r="ENF36" s="4"/>
      <c r="ENH36" s="4"/>
      <c r="ENI36" s="8"/>
      <c r="ENJ36" s="8"/>
      <c r="ENK36" s="7"/>
      <c r="ENL36" s="7"/>
      <c r="ENP36" s="13"/>
      <c r="ENT36" s="20"/>
      <c r="ENV36" s="4"/>
      <c r="ENX36" s="4"/>
      <c r="ENY36" s="8"/>
      <c r="ENZ36" s="8"/>
      <c r="EOA36" s="7"/>
      <c r="EOB36" s="7"/>
      <c r="EOF36" s="13"/>
      <c r="EOJ36" s="20"/>
      <c r="EOL36" s="4"/>
      <c r="EON36" s="4"/>
      <c r="EOO36" s="8"/>
      <c r="EOP36" s="8"/>
      <c r="EOQ36" s="7"/>
      <c r="EOR36" s="7"/>
      <c r="EOV36" s="13"/>
      <c r="EOZ36" s="20"/>
      <c r="EPB36" s="4"/>
      <c r="EPD36" s="4"/>
      <c r="EPE36" s="8"/>
      <c r="EPF36" s="8"/>
      <c r="EPG36" s="7"/>
      <c r="EPH36" s="7"/>
      <c r="EPL36" s="13"/>
      <c r="EPP36" s="20"/>
      <c r="EPR36" s="4"/>
      <c r="EPT36" s="4"/>
      <c r="EPU36" s="8"/>
      <c r="EPV36" s="8"/>
      <c r="EPW36" s="7"/>
      <c r="EPX36" s="7"/>
      <c r="EQB36" s="13"/>
      <c r="EQF36" s="20"/>
      <c r="EQH36" s="4"/>
      <c r="EQJ36" s="4"/>
      <c r="EQK36" s="8"/>
      <c r="EQL36" s="8"/>
      <c r="EQM36" s="7"/>
      <c r="EQN36" s="7"/>
      <c r="EQR36" s="13"/>
      <c r="EQV36" s="20"/>
      <c r="EQX36" s="4"/>
      <c r="EQZ36" s="4"/>
      <c r="ERA36" s="8"/>
      <c r="ERB36" s="8"/>
      <c r="ERC36" s="7"/>
      <c r="ERD36" s="7"/>
      <c r="ERH36" s="13"/>
      <c r="ERL36" s="20"/>
      <c r="ERN36" s="4"/>
      <c r="ERP36" s="4"/>
      <c r="ERQ36" s="8"/>
      <c r="ERR36" s="8"/>
      <c r="ERS36" s="7"/>
      <c r="ERT36" s="7"/>
      <c r="ERX36" s="13"/>
      <c r="ESB36" s="20"/>
      <c r="ESD36" s="4"/>
      <c r="ESF36" s="4"/>
      <c r="ESG36" s="8"/>
      <c r="ESH36" s="8"/>
      <c r="ESI36" s="7"/>
      <c r="ESJ36" s="7"/>
      <c r="ESN36" s="13"/>
      <c r="ESR36" s="20"/>
      <c r="EST36" s="4"/>
      <c r="ESV36" s="4"/>
      <c r="ESW36" s="8"/>
      <c r="ESX36" s="8"/>
      <c r="ESY36" s="7"/>
      <c r="ESZ36" s="7"/>
      <c r="ETD36" s="13"/>
      <c r="ETH36" s="20"/>
      <c r="ETJ36" s="4"/>
      <c r="ETL36" s="4"/>
      <c r="ETM36" s="8"/>
      <c r="ETN36" s="8"/>
      <c r="ETO36" s="7"/>
      <c r="ETP36" s="7"/>
      <c r="ETT36" s="13"/>
      <c r="ETX36" s="20"/>
      <c r="ETZ36" s="4"/>
      <c r="EUB36" s="4"/>
      <c r="EUC36" s="8"/>
      <c r="EUD36" s="8"/>
      <c r="EUE36" s="7"/>
      <c r="EUF36" s="7"/>
      <c r="EUJ36" s="13"/>
      <c r="EUN36" s="20"/>
      <c r="EUP36" s="4"/>
      <c r="EUR36" s="4"/>
      <c r="EUS36" s="8"/>
      <c r="EUT36" s="8"/>
      <c r="EUU36" s="7"/>
      <c r="EUV36" s="7"/>
      <c r="EUZ36" s="13"/>
      <c r="EVD36" s="20"/>
      <c r="EVF36" s="4"/>
      <c r="EVH36" s="4"/>
      <c r="EVI36" s="8"/>
      <c r="EVJ36" s="8"/>
      <c r="EVK36" s="7"/>
      <c r="EVL36" s="7"/>
      <c r="EVP36" s="13"/>
      <c r="EVT36" s="20"/>
      <c r="EVV36" s="4"/>
      <c r="EVX36" s="4"/>
      <c r="EVY36" s="8"/>
      <c r="EVZ36" s="8"/>
      <c r="EWA36" s="7"/>
      <c r="EWB36" s="7"/>
      <c r="EWF36" s="13"/>
      <c r="EWJ36" s="20"/>
      <c r="EWL36" s="4"/>
      <c r="EWN36" s="4"/>
      <c r="EWO36" s="8"/>
      <c r="EWP36" s="8"/>
      <c r="EWQ36" s="7"/>
      <c r="EWR36" s="7"/>
      <c r="EWV36" s="13"/>
      <c r="EWZ36" s="20"/>
      <c r="EXB36" s="4"/>
      <c r="EXD36" s="4"/>
      <c r="EXE36" s="8"/>
      <c r="EXF36" s="8"/>
      <c r="EXG36" s="7"/>
      <c r="EXH36" s="7"/>
      <c r="EXL36" s="13"/>
      <c r="EXP36" s="20"/>
      <c r="EXR36" s="4"/>
      <c r="EXT36" s="4"/>
      <c r="EXU36" s="8"/>
      <c r="EXV36" s="8"/>
      <c r="EXW36" s="7"/>
      <c r="EXX36" s="7"/>
      <c r="EYB36" s="13"/>
      <c r="EYF36" s="20"/>
      <c r="EYH36" s="4"/>
      <c r="EYJ36" s="4"/>
      <c r="EYK36" s="8"/>
      <c r="EYL36" s="8"/>
      <c r="EYM36" s="7"/>
      <c r="EYN36" s="7"/>
      <c r="EYR36" s="13"/>
      <c r="EYV36" s="20"/>
      <c r="EYX36" s="4"/>
      <c r="EYZ36" s="4"/>
      <c r="EZA36" s="8"/>
      <c r="EZB36" s="8"/>
      <c r="EZC36" s="7"/>
      <c r="EZD36" s="7"/>
      <c r="EZH36" s="13"/>
      <c r="EZL36" s="20"/>
      <c r="EZN36" s="4"/>
      <c r="EZP36" s="4"/>
      <c r="EZQ36" s="8"/>
      <c r="EZR36" s="8"/>
      <c r="EZS36" s="7"/>
      <c r="EZT36" s="7"/>
      <c r="EZX36" s="13"/>
      <c r="FAB36" s="20"/>
      <c r="FAD36" s="4"/>
      <c r="FAF36" s="4"/>
      <c r="FAG36" s="8"/>
      <c r="FAH36" s="8"/>
      <c r="FAI36" s="7"/>
      <c r="FAJ36" s="7"/>
      <c r="FAN36" s="13"/>
      <c r="FAR36" s="20"/>
      <c r="FAT36" s="4"/>
      <c r="FAV36" s="4"/>
      <c r="FAW36" s="8"/>
      <c r="FAX36" s="8"/>
      <c r="FAY36" s="7"/>
      <c r="FAZ36" s="7"/>
      <c r="FBD36" s="13"/>
      <c r="FBH36" s="20"/>
      <c r="FBJ36" s="4"/>
      <c r="FBL36" s="4"/>
      <c r="FBM36" s="8"/>
      <c r="FBN36" s="8"/>
      <c r="FBO36" s="7"/>
      <c r="FBP36" s="7"/>
      <c r="FBT36" s="13"/>
      <c r="FBX36" s="20"/>
      <c r="FBZ36" s="4"/>
      <c r="FCB36" s="4"/>
      <c r="FCC36" s="8"/>
      <c r="FCD36" s="8"/>
      <c r="FCE36" s="7"/>
      <c r="FCF36" s="7"/>
      <c r="FCJ36" s="13"/>
      <c r="FCN36" s="20"/>
      <c r="FCP36" s="4"/>
      <c r="FCR36" s="4"/>
      <c r="FCS36" s="8"/>
      <c r="FCT36" s="8"/>
      <c r="FCU36" s="7"/>
      <c r="FCV36" s="7"/>
      <c r="FCZ36" s="13"/>
      <c r="FDD36" s="20"/>
      <c r="FDF36" s="4"/>
      <c r="FDH36" s="4"/>
      <c r="FDI36" s="8"/>
      <c r="FDJ36" s="8"/>
      <c r="FDK36" s="7"/>
      <c r="FDL36" s="7"/>
      <c r="FDP36" s="13"/>
      <c r="FDT36" s="20"/>
      <c r="FDV36" s="4"/>
      <c r="FDX36" s="4"/>
      <c r="FDY36" s="8"/>
      <c r="FDZ36" s="8"/>
      <c r="FEA36" s="7"/>
      <c r="FEB36" s="7"/>
      <c r="FEF36" s="13"/>
      <c r="FEJ36" s="20"/>
      <c r="FEL36" s="4"/>
      <c r="FEN36" s="4"/>
      <c r="FEO36" s="8"/>
      <c r="FEP36" s="8"/>
      <c r="FEQ36" s="7"/>
      <c r="FER36" s="7"/>
      <c r="FEV36" s="13"/>
      <c r="FEZ36" s="20"/>
      <c r="FFB36" s="4"/>
      <c r="FFD36" s="4"/>
      <c r="FFE36" s="8"/>
      <c r="FFF36" s="8"/>
      <c r="FFG36" s="7"/>
      <c r="FFH36" s="7"/>
      <c r="FFL36" s="13"/>
      <c r="FFP36" s="20"/>
      <c r="FFR36" s="4"/>
      <c r="FFT36" s="4"/>
      <c r="FFU36" s="8"/>
      <c r="FFV36" s="8"/>
      <c r="FFW36" s="7"/>
      <c r="FFX36" s="7"/>
      <c r="FGB36" s="13"/>
      <c r="FGF36" s="20"/>
      <c r="FGH36" s="4"/>
      <c r="FGJ36" s="4"/>
      <c r="FGK36" s="8"/>
      <c r="FGL36" s="8"/>
      <c r="FGM36" s="7"/>
      <c r="FGN36" s="7"/>
      <c r="FGR36" s="13"/>
      <c r="FGV36" s="20"/>
      <c r="FGX36" s="4"/>
      <c r="FGZ36" s="4"/>
      <c r="FHA36" s="8"/>
      <c r="FHB36" s="8"/>
      <c r="FHC36" s="7"/>
      <c r="FHD36" s="7"/>
      <c r="FHH36" s="13"/>
      <c r="FHL36" s="20"/>
      <c r="FHN36" s="4"/>
      <c r="FHP36" s="4"/>
      <c r="FHQ36" s="8"/>
      <c r="FHR36" s="8"/>
      <c r="FHS36" s="7"/>
      <c r="FHT36" s="7"/>
      <c r="FHX36" s="13"/>
      <c r="FIB36" s="20"/>
      <c r="FID36" s="4"/>
      <c r="FIF36" s="4"/>
      <c r="FIG36" s="8"/>
      <c r="FIH36" s="8"/>
      <c r="FII36" s="7"/>
      <c r="FIJ36" s="7"/>
      <c r="FIN36" s="13"/>
      <c r="FIR36" s="20"/>
      <c r="FIT36" s="4"/>
      <c r="FIV36" s="4"/>
      <c r="FIW36" s="8"/>
      <c r="FIX36" s="8"/>
      <c r="FIY36" s="7"/>
      <c r="FIZ36" s="7"/>
      <c r="FJD36" s="13"/>
      <c r="FJH36" s="20"/>
      <c r="FJJ36" s="4"/>
      <c r="FJL36" s="4"/>
      <c r="FJM36" s="8"/>
      <c r="FJN36" s="8"/>
      <c r="FJO36" s="7"/>
      <c r="FJP36" s="7"/>
      <c r="FJT36" s="13"/>
      <c r="FJX36" s="20"/>
      <c r="FJZ36" s="4"/>
      <c r="FKB36" s="4"/>
      <c r="FKC36" s="8"/>
      <c r="FKD36" s="8"/>
      <c r="FKE36" s="7"/>
      <c r="FKF36" s="7"/>
      <c r="FKJ36" s="13"/>
      <c r="FKN36" s="20"/>
      <c r="FKP36" s="4"/>
      <c r="FKR36" s="4"/>
      <c r="FKS36" s="8"/>
      <c r="FKT36" s="8"/>
      <c r="FKU36" s="7"/>
      <c r="FKV36" s="7"/>
      <c r="FKZ36" s="13"/>
      <c r="FLD36" s="20"/>
      <c r="FLF36" s="4"/>
      <c r="FLH36" s="4"/>
      <c r="FLI36" s="8"/>
      <c r="FLJ36" s="8"/>
      <c r="FLK36" s="7"/>
      <c r="FLL36" s="7"/>
      <c r="FLP36" s="13"/>
      <c r="FLT36" s="20"/>
      <c r="FLV36" s="4"/>
      <c r="FLX36" s="4"/>
      <c r="FLY36" s="8"/>
      <c r="FLZ36" s="8"/>
      <c r="FMA36" s="7"/>
      <c r="FMB36" s="7"/>
      <c r="FMF36" s="13"/>
      <c r="FMJ36" s="20"/>
      <c r="FML36" s="4"/>
      <c r="FMN36" s="4"/>
      <c r="FMO36" s="8"/>
      <c r="FMP36" s="8"/>
      <c r="FMQ36" s="7"/>
      <c r="FMR36" s="7"/>
      <c r="FMV36" s="13"/>
      <c r="FMZ36" s="20"/>
      <c r="FNB36" s="4"/>
      <c r="FND36" s="4"/>
      <c r="FNE36" s="8"/>
      <c r="FNF36" s="8"/>
      <c r="FNG36" s="7"/>
      <c r="FNH36" s="7"/>
      <c r="FNL36" s="13"/>
      <c r="FNP36" s="20"/>
      <c r="FNR36" s="4"/>
      <c r="FNT36" s="4"/>
      <c r="FNU36" s="8"/>
      <c r="FNV36" s="8"/>
      <c r="FNW36" s="7"/>
      <c r="FNX36" s="7"/>
      <c r="FOB36" s="13"/>
      <c r="FOF36" s="20"/>
      <c r="FOH36" s="4"/>
      <c r="FOJ36" s="4"/>
      <c r="FOK36" s="8"/>
      <c r="FOL36" s="8"/>
      <c r="FOM36" s="7"/>
      <c r="FON36" s="7"/>
      <c r="FOR36" s="13"/>
      <c r="FOV36" s="20"/>
      <c r="FOX36" s="4"/>
      <c r="FOZ36" s="4"/>
      <c r="FPA36" s="8"/>
      <c r="FPB36" s="8"/>
      <c r="FPC36" s="7"/>
      <c r="FPD36" s="7"/>
      <c r="FPH36" s="13"/>
      <c r="FPL36" s="20"/>
      <c r="FPN36" s="4"/>
      <c r="FPP36" s="4"/>
      <c r="FPQ36" s="8"/>
      <c r="FPR36" s="8"/>
      <c r="FPS36" s="7"/>
      <c r="FPT36" s="7"/>
      <c r="FPX36" s="13"/>
      <c r="FQB36" s="20"/>
      <c r="FQD36" s="4"/>
      <c r="FQF36" s="4"/>
      <c r="FQG36" s="8"/>
      <c r="FQH36" s="8"/>
      <c r="FQI36" s="7"/>
      <c r="FQJ36" s="7"/>
      <c r="FQN36" s="13"/>
      <c r="FQR36" s="20"/>
      <c r="FQT36" s="4"/>
      <c r="FQV36" s="4"/>
      <c r="FQW36" s="8"/>
      <c r="FQX36" s="8"/>
      <c r="FQY36" s="7"/>
      <c r="FQZ36" s="7"/>
      <c r="FRD36" s="13"/>
      <c r="FRH36" s="20"/>
      <c r="FRJ36" s="4"/>
      <c r="FRL36" s="4"/>
      <c r="FRM36" s="8"/>
      <c r="FRN36" s="8"/>
      <c r="FRO36" s="7"/>
      <c r="FRP36" s="7"/>
      <c r="FRT36" s="13"/>
      <c r="FRX36" s="20"/>
      <c r="FRZ36" s="4"/>
      <c r="FSB36" s="4"/>
      <c r="FSC36" s="8"/>
      <c r="FSD36" s="8"/>
      <c r="FSE36" s="7"/>
      <c r="FSF36" s="7"/>
      <c r="FSJ36" s="13"/>
      <c r="FSN36" s="20"/>
      <c r="FSP36" s="4"/>
      <c r="FSR36" s="4"/>
      <c r="FSS36" s="8"/>
      <c r="FST36" s="8"/>
      <c r="FSU36" s="7"/>
      <c r="FSV36" s="7"/>
      <c r="FSZ36" s="13"/>
      <c r="FTD36" s="20"/>
      <c r="FTF36" s="4"/>
      <c r="FTH36" s="4"/>
      <c r="FTI36" s="8"/>
      <c r="FTJ36" s="8"/>
      <c r="FTK36" s="7"/>
      <c r="FTL36" s="7"/>
      <c r="FTP36" s="13"/>
      <c r="FTT36" s="20"/>
      <c r="FTV36" s="4"/>
      <c r="FTX36" s="4"/>
      <c r="FTY36" s="8"/>
      <c r="FTZ36" s="8"/>
      <c r="FUA36" s="7"/>
      <c r="FUB36" s="7"/>
      <c r="FUF36" s="13"/>
      <c r="FUJ36" s="20"/>
      <c r="FUL36" s="4"/>
      <c r="FUN36" s="4"/>
      <c r="FUO36" s="8"/>
      <c r="FUP36" s="8"/>
      <c r="FUQ36" s="7"/>
      <c r="FUR36" s="7"/>
      <c r="FUV36" s="13"/>
      <c r="FUZ36" s="20"/>
      <c r="FVB36" s="4"/>
      <c r="FVD36" s="4"/>
      <c r="FVE36" s="8"/>
      <c r="FVF36" s="8"/>
      <c r="FVG36" s="7"/>
      <c r="FVH36" s="7"/>
      <c r="FVL36" s="13"/>
      <c r="FVP36" s="20"/>
      <c r="FVR36" s="4"/>
      <c r="FVT36" s="4"/>
      <c r="FVU36" s="8"/>
      <c r="FVV36" s="8"/>
      <c r="FVW36" s="7"/>
      <c r="FVX36" s="7"/>
      <c r="FWB36" s="13"/>
      <c r="FWF36" s="20"/>
      <c r="FWH36" s="4"/>
      <c r="FWJ36" s="4"/>
      <c r="FWK36" s="8"/>
      <c r="FWL36" s="8"/>
      <c r="FWM36" s="7"/>
      <c r="FWN36" s="7"/>
      <c r="FWR36" s="13"/>
      <c r="FWV36" s="20"/>
      <c r="FWX36" s="4"/>
      <c r="FWZ36" s="4"/>
      <c r="FXA36" s="8"/>
      <c r="FXB36" s="8"/>
      <c r="FXC36" s="7"/>
      <c r="FXD36" s="7"/>
      <c r="FXH36" s="13"/>
      <c r="FXL36" s="20"/>
      <c r="FXN36" s="4"/>
      <c r="FXP36" s="4"/>
      <c r="FXQ36" s="8"/>
      <c r="FXR36" s="8"/>
      <c r="FXS36" s="7"/>
      <c r="FXT36" s="7"/>
      <c r="FXX36" s="13"/>
      <c r="FYB36" s="20"/>
      <c r="FYD36" s="4"/>
      <c r="FYF36" s="4"/>
      <c r="FYG36" s="8"/>
      <c r="FYH36" s="8"/>
      <c r="FYI36" s="7"/>
      <c r="FYJ36" s="7"/>
      <c r="FYN36" s="13"/>
      <c r="FYR36" s="20"/>
      <c r="FYT36" s="4"/>
      <c r="FYV36" s="4"/>
      <c r="FYW36" s="8"/>
      <c r="FYX36" s="8"/>
      <c r="FYY36" s="7"/>
      <c r="FYZ36" s="7"/>
      <c r="FZD36" s="13"/>
      <c r="FZH36" s="20"/>
      <c r="FZJ36" s="4"/>
      <c r="FZL36" s="4"/>
      <c r="FZM36" s="8"/>
      <c r="FZN36" s="8"/>
      <c r="FZO36" s="7"/>
      <c r="FZP36" s="7"/>
      <c r="FZT36" s="13"/>
      <c r="FZX36" s="20"/>
      <c r="FZZ36" s="4"/>
      <c r="GAB36" s="4"/>
      <c r="GAC36" s="8"/>
      <c r="GAD36" s="8"/>
      <c r="GAE36" s="7"/>
      <c r="GAF36" s="7"/>
      <c r="GAJ36" s="13"/>
      <c r="GAN36" s="20"/>
      <c r="GAP36" s="4"/>
      <c r="GAR36" s="4"/>
      <c r="GAS36" s="8"/>
      <c r="GAT36" s="8"/>
      <c r="GAU36" s="7"/>
      <c r="GAV36" s="7"/>
      <c r="GAZ36" s="13"/>
      <c r="GBD36" s="20"/>
      <c r="GBF36" s="4"/>
      <c r="GBH36" s="4"/>
      <c r="GBI36" s="8"/>
      <c r="GBJ36" s="8"/>
      <c r="GBK36" s="7"/>
      <c r="GBL36" s="7"/>
      <c r="GBP36" s="13"/>
      <c r="GBT36" s="20"/>
      <c r="GBV36" s="4"/>
      <c r="GBX36" s="4"/>
      <c r="GBY36" s="8"/>
      <c r="GBZ36" s="8"/>
      <c r="GCA36" s="7"/>
      <c r="GCB36" s="7"/>
      <c r="GCF36" s="13"/>
      <c r="GCJ36" s="20"/>
      <c r="GCL36" s="4"/>
      <c r="GCN36" s="4"/>
      <c r="GCO36" s="8"/>
      <c r="GCP36" s="8"/>
      <c r="GCQ36" s="7"/>
      <c r="GCR36" s="7"/>
      <c r="GCV36" s="13"/>
      <c r="GCZ36" s="20"/>
      <c r="GDB36" s="4"/>
      <c r="GDD36" s="4"/>
      <c r="GDE36" s="8"/>
      <c r="GDF36" s="8"/>
      <c r="GDG36" s="7"/>
      <c r="GDH36" s="7"/>
      <c r="GDL36" s="13"/>
      <c r="GDP36" s="20"/>
      <c r="GDR36" s="4"/>
      <c r="GDT36" s="4"/>
      <c r="GDU36" s="8"/>
      <c r="GDV36" s="8"/>
      <c r="GDW36" s="7"/>
      <c r="GDX36" s="7"/>
      <c r="GEB36" s="13"/>
      <c r="GEF36" s="20"/>
      <c r="GEH36" s="4"/>
      <c r="GEJ36" s="4"/>
      <c r="GEK36" s="8"/>
      <c r="GEL36" s="8"/>
      <c r="GEM36" s="7"/>
      <c r="GEN36" s="7"/>
      <c r="GER36" s="13"/>
      <c r="GEV36" s="20"/>
      <c r="GEX36" s="4"/>
      <c r="GEZ36" s="4"/>
      <c r="GFA36" s="8"/>
      <c r="GFB36" s="8"/>
      <c r="GFC36" s="7"/>
      <c r="GFD36" s="7"/>
      <c r="GFH36" s="13"/>
      <c r="GFL36" s="20"/>
      <c r="GFN36" s="4"/>
      <c r="GFP36" s="4"/>
      <c r="GFQ36" s="8"/>
      <c r="GFR36" s="8"/>
      <c r="GFS36" s="7"/>
      <c r="GFT36" s="7"/>
      <c r="GFX36" s="13"/>
      <c r="GGB36" s="20"/>
      <c r="GGD36" s="4"/>
      <c r="GGF36" s="4"/>
      <c r="GGG36" s="8"/>
      <c r="GGH36" s="8"/>
      <c r="GGI36" s="7"/>
      <c r="GGJ36" s="7"/>
      <c r="GGN36" s="13"/>
      <c r="GGR36" s="20"/>
      <c r="GGT36" s="4"/>
      <c r="GGV36" s="4"/>
      <c r="GGW36" s="8"/>
      <c r="GGX36" s="8"/>
      <c r="GGY36" s="7"/>
      <c r="GGZ36" s="7"/>
      <c r="GHD36" s="13"/>
      <c r="GHH36" s="20"/>
      <c r="GHJ36" s="4"/>
      <c r="GHL36" s="4"/>
      <c r="GHM36" s="8"/>
      <c r="GHN36" s="8"/>
      <c r="GHO36" s="7"/>
      <c r="GHP36" s="7"/>
      <c r="GHT36" s="13"/>
      <c r="GHX36" s="20"/>
      <c r="GHZ36" s="4"/>
      <c r="GIB36" s="4"/>
      <c r="GIC36" s="8"/>
      <c r="GID36" s="8"/>
      <c r="GIE36" s="7"/>
      <c r="GIF36" s="7"/>
      <c r="GIJ36" s="13"/>
      <c r="GIN36" s="20"/>
      <c r="GIP36" s="4"/>
      <c r="GIR36" s="4"/>
      <c r="GIS36" s="8"/>
      <c r="GIT36" s="8"/>
      <c r="GIU36" s="7"/>
      <c r="GIV36" s="7"/>
      <c r="GIZ36" s="13"/>
      <c r="GJD36" s="20"/>
      <c r="GJF36" s="4"/>
      <c r="GJH36" s="4"/>
      <c r="GJI36" s="8"/>
      <c r="GJJ36" s="8"/>
      <c r="GJK36" s="7"/>
      <c r="GJL36" s="7"/>
      <c r="GJP36" s="13"/>
      <c r="GJT36" s="20"/>
      <c r="GJV36" s="4"/>
      <c r="GJX36" s="4"/>
      <c r="GJY36" s="8"/>
      <c r="GJZ36" s="8"/>
      <c r="GKA36" s="7"/>
      <c r="GKB36" s="7"/>
      <c r="GKF36" s="13"/>
      <c r="GKJ36" s="20"/>
      <c r="GKL36" s="4"/>
      <c r="GKN36" s="4"/>
      <c r="GKO36" s="8"/>
      <c r="GKP36" s="8"/>
      <c r="GKQ36" s="7"/>
      <c r="GKR36" s="7"/>
      <c r="GKV36" s="13"/>
      <c r="GKZ36" s="20"/>
      <c r="GLB36" s="4"/>
      <c r="GLD36" s="4"/>
      <c r="GLE36" s="8"/>
      <c r="GLF36" s="8"/>
      <c r="GLG36" s="7"/>
      <c r="GLH36" s="7"/>
      <c r="GLL36" s="13"/>
      <c r="GLP36" s="20"/>
      <c r="GLR36" s="4"/>
      <c r="GLT36" s="4"/>
      <c r="GLU36" s="8"/>
      <c r="GLV36" s="8"/>
      <c r="GLW36" s="7"/>
      <c r="GLX36" s="7"/>
      <c r="GMB36" s="13"/>
      <c r="GMF36" s="20"/>
      <c r="GMH36" s="4"/>
      <c r="GMJ36" s="4"/>
      <c r="GMK36" s="8"/>
      <c r="GML36" s="8"/>
      <c r="GMM36" s="7"/>
      <c r="GMN36" s="7"/>
      <c r="GMR36" s="13"/>
      <c r="GMV36" s="20"/>
      <c r="GMX36" s="4"/>
      <c r="GMZ36" s="4"/>
      <c r="GNA36" s="8"/>
      <c r="GNB36" s="8"/>
      <c r="GNC36" s="7"/>
      <c r="GND36" s="7"/>
      <c r="GNH36" s="13"/>
      <c r="GNL36" s="20"/>
      <c r="GNN36" s="4"/>
      <c r="GNP36" s="4"/>
      <c r="GNQ36" s="8"/>
      <c r="GNR36" s="8"/>
      <c r="GNS36" s="7"/>
      <c r="GNT36" s="7"/>
      <c r="GNX36" s="13"/>
      <c r="GOB36" s="20"/>
      <c r="GOD36" s="4"/>
      <c r="GOF36" s="4"/>
      <c r="GOG36" s="8"/>
      <c r="GOH36" s="8"/>
      <c r="GOI36" s="7"/>
      <c r="GOJ36" s="7"/>
      <c r="GON36" s="13"/>
      <c r="GOR36" s="20"/>
      <c r="GOT36" s="4"/>
      <c r="GOV36" s="4"/>
      <c r="GOW36" s="8"/>
      <c r="GOX36" s="8"/>
      <c r="GOY36" s="7"/>
      <c r="GOZ36" s="7"/>
      <c r="GPD36" s="13"/>
      <c r="GPH36" s="20"/>
      <c r="GPJ36" s="4"/>
      <c r="GPL36" s="4"/>
      <c r="GPM36" s="8"/>
      <c r="GPN36" s="8"/>
      <c r="GPO36" s="7"/>
      <c r="GPP36" s="7"/>
      <c r="GPT36" s="13"/>
      <c r="GPX36" s="20"/>
      <c r="GPZ36" s="4"/>
      <c r="GQB36" s="4"/>
      <c r="GQC36" s="8"/>
      <c r="GQD36" s="8"/>
      <c r="GQE36" s="7"/>
      <c r="GQF36" s="7"/>
      <c r="GQJ36" s="13"/>
      <c r="GQN36" s="20"/>
      <c r="GQP36" s="4"/>
      <c r="GQR36" s="4"/>
      <c r="GQS36" s="8"/>
      <c r="GQT36" s="8"/>
      <c r="GQU36" s="7"/>
      <c r="GQV36" s="7"/>
      <c r="GQZ36" s="13"/>
      <c r="GRD36" s="20"/>
      <c r="GRF36" s="4"/>
      <c r="GRH36" s="4"/>
      <c r="GRI36" s="8"/>
      <c r="GRJ36" s="8"/>
      <c r="GRK36" s="7"/>
      <c r="GRL36" s="7"/>
      <c r="GRP36" s="13"/>
      <c r="GRT36" s="20"/>
      <c r="GRV36" s="4"/>
      <c r="GRX36" s="4"/>
      <c r="GRY36" s="8"/>
      <c r="GRZ36" s="8"/>
      <c r="GSA36" s="7"/>
      <c r="GSB36" s="7"/>
      <c r="GSF36" s="13"/>
      <c r="GSJ36" s="20"/>
      <c r="GSL36" s="4"/>
      <c r="GSN36" s="4"/>
      <c r="GSO36" s="8"/>
      <c r="GSP36" s="8"/>
      <c r="GSQ36" s="7"/>
      <c r="GSR36" s="7"/>
      <c r="GSV36" s="13"/>
      <c r="GSZ36" s="20"/>
      <c r="GTB36" s="4"/>
      <c r="GTD36" s="4"/>
      <c r="GTE36" s="8"/>
      <c r="GTF36" s="8"/>
      <c r="GTG36" s="7"/>
      <c r="GTH36" s="7"/>
      <c r="GTL36" s="13"/>
      <c r="GTP36" s="20"/>
      <c r="GTR36" s="4"/>
      <c r="GTT36" s="4"/>
      <c r="GTU36" s="8"/>
      <c r="GTV36" s="8"/>
      <c r="GTW36" s="7"/>
      <c r="GTX36" s="7"/>
      <c r="GUB36" s="13"/>
      <c r="GUF36" s="20"/>
      <c r="GUH36" s="4"/>
      <c r="GUJ36" s="4"/>
      <c r="GUK36" s="8"/>
      <c r="GUL36" s="8"/>
      <c r="GUM36" s="7"/>
      <c r="GUN36" s="7"/>
      <c r="GUR36" s="13"/>
      <c r="GUV36" s="20"/>
      <c r="GUX36" s="4"/>
      <c r="GUZ36" s="4"/>
      <c r="GVA36" s="8"/>
      <c r="GVB36" s="8"/>
      <c r="GVC36" s="7"/>
      <c r="GVD36" s="7"/>
      <c r="GVH36" s="13"/>
      <c r="GVL36" s="20"/>
      <c r="GVN36" s="4"/>
      <c r="GVP36" s="4"/>
      <c r="GVQ36" s="8"/>
      <c r="GVR36" s="8"/>
      <c r="GVS36" s="7"/>
      <c r="GVT36" s="7"/>
      <c r="GVX36" s="13"/>
      <c r="GWB36" s="20"/>
      <c r="GWD36" s="4"/>
      <c r="GWF36" s="4"/>
      <c r="GWG36" s="8"/>
      <c r="GWH36" s="8"/>
      <c r="GWI36" s="7"/>
      <c r="GWJ36" s="7"/>
      <c r="GWN36" s="13"/>
      <c r="GWR36" s="20"/>
      <c r="GWT36" s="4"/>
      <c r="GWV36" s="4"/>
      <c r="GWW36" s="8"/>
      <c r="GWX36" s="8"/>
      <c r="GWY36" s="7"/>
      <c r="GWZ36" s="7"/>
      <c r="GXD36" s="13"/>
      <c r="GXH36" s="20"/>
      <c r="GXJ36" s="4"/>
      <c r="GXL36" s="4"/>
      <c r="GXM36" s="8"/>
      <c r="GXN36" s="8"/>
      <c r="GXO36" s="7"/>
      <c r="GXP36" s="7"/>
      <c r="GXT36" s="13"/>
      <c r="GXX36" s="20"/>
      <c r="GXZ36" s="4"/>
      <c r="GYB36" s="4"/>
      <c r="GYC36" s="8"/>
      <c r="GYD36" s="8"/>
      <c r="GYE36" s="7"/>
      <c r="GYF36" s="7"/>
      <c r="GYJ36" s="13"/>
      <c r="GYN36" s="20"/>
      <c r="GYP36" s="4"/>
      <c r="GYR36" s="4"/>
      <c r="GYS36" s="8"/>
      <c r="GYT36" s="8"/>
      <c r="GYU36" s="7"/>
      <c r="GYV36" s="7"/>
      <c r="GYZ36" s="13"/>
      <c r="GZD36" s="20"/>
      <c r="GZF36" s="4"/>
      <c r="GZH36" s="4"/>
      <c r="GZI36" s="8"/>
      <c r="GZJ36" s="8"/>
      <c r="GZK36" s="7"/>
      <c r="GZL36" s="7"/>
      <c r="GZP36" s="13"/>
      <c r="GZT36" s="20"/>
      <c r="GZV36" s="4"/>
      <c r="GZX36" s="4"/>
      <c r="GZY36" s="8"/>
      <c r="GZZ36" s="8"/>
      <c r="HAA36" s="7"/>
      <c r="HAB36" s="7"/>
      <c r="HAF36" s="13"/>
      <c r="HAJ36" s="20"/>
      <c r="HAL36" s="4"/>
      <c r="HAN36" s="4"/>
      <c r="HAO36" s="8"/>
      <c r="HAP36" s="8"/>
      <c r="HAQ36" s="7"/>
      <c r="HAR36" s="7"/>
      <c r="HAV36" s="13"/>
      <c r="HAZ36" s="20"/>
      <c r="HBB36" s="4"/>
      <c r="HBD36" s="4"/>
      <c r="HBE36" s="8"/>
      <c r="HBF36" s="8"/>
      <c r="HBG36" s="7"/>
      <c r="HBH36" s="7"/>
      <c r="HBL36" s="13"/>
      <c r="HBP36" s="20"/>
      <c r="HBR36" s="4"/>
      <c r="HBT36" s="4"/>
      <c r="HBU36" s="8"/>
      <c r="HBV36" s="8"/>
      <c r="HBW36" s="7"/>
      <c r="HBX36" s="7"/>
      <c r="HCB36" s="13"/>
      <c r="HCF36" s="20"/>
      <c r="HCH36" s="4"/>
      <c r="HCJ36" s="4"/>
      <c r="HCK36" s="8"/>
      <c r="HCL36" s="8"/>
      <c r="HCM36" s="7"/>
      <c r="HCN36" s="7"/>
      <c r="HCR36" s="13"/>
      <c r="HCV36" s="20"/>
      <c r="HCX36" s="4"/>
      <c r="HCZ36" s="4"/>
      <c r="HDA36" s="8"/>
      <c r="HDB36" s="8"/>
      <c r="HDC36" s="7"/>
      <c r="HDD36" s="7"/>
      <c r="HDH36" s="13"/>
      <c r="HDL36" s="20"/>
      <c r="HDN36" s="4"/>
      <c r="HDP36" s="4"/>
      <c r="HDQ36" s="8"/>
      <c r="HDR36" s="8"/>
      <c r="HDS36" s="7"/>
      <c r="HDT36" s="7"/>
      <c r="HDX36" s="13"/>
      <c r="HEB36" s="20"/>
      <c r="HED36" s="4"/>
      <c r="HEF36" s="4"/>
      <c r="HEG36" s="8"/>
      <c r="HEH36" s="8"/>
      <c r="HEI36" s="7"/>
      <c r="HEJ36" s="7"/>
      <c r="HEN36" s="13"/>
      <c r="HER36" s="20"/>
      <c r="HET36" s="4"/>
      <c r="HEV36" s="4"/>
      <c r="HEW36" s="8"/>
      <c r="HEX36" s="8"/>
      <c r="HEY36" s="7"/>
      <c r="HEZ36" s="7"/>
      <c r="HFD36" s="13"/>
      <c r="HFH36" s="20"/>
      <c r="HFJ36" s="4"/>
      <c r="HFL36" s="4"/>
      <c r="HFM36" s="8"/>
      <c r="HFN36" s="8"/>
      <c r="HFO36" s="7"/>
      <c r="HFP36" s="7"/>
      <c r="HFT36" s="13"/>
      <c r="HFX36" s="20"/>
      <c r="HFZ36" s="4"/>
      <c r="HGB36" s="4"/>
      <c r="HGC36" s="8"/>
      <c r="HGD36" s="8"/>
      <c r="HGE36" s="7"/>
      <c r="HGF36" s="7"/>
      <c r="HGJ36" s="13"/>
      <c r="HGN36" s="20"/>
      <c r="HGP36" s="4"/>
      <c r="HGR36" s="4"/>
      <c r="HGS36" s="8"/>
      <c r="HGT36" s="8"/>
      <c r="HGU36" s="7"/>
      <c r="HGV36" s="7"/>
      <c r="HGZ36" s="13"/>
      <c r="HHD36" s="20"/>
      <c r="HHF36" s="4"/>
      <c r="HHH36" s="4"/>
      <c r="HHI36" s="8"/>
      <c r="HHJ36" s="8"/>
      <c r="HHK36" s="7"/>
      <c r="HHL36" s="7"/>
      <c r="HHP36" s="13"/>
      <c r="HHT36" s="20"/>
      <c r="HHV36" s="4"/>
      <c r="HHX36" s="4"/>
      <c r="HHY36" s="8"/>
      <c r="HHZ36" s="8"/>
      <c r="HIA36" s="7"/>
      <c r="HIB36" s="7"/>
      <c r="HIF36" s="13"/>
      <c r="HIJ36" s="20"/>
      <c r="HIL36" s="4"/>
      <c r="HIN36" s="4"/>
      <c r="HIO36" s="8"/>
      <c r="HIP36" s="8"/>
      <c r="HIQ36" s="7"/>
      <c r="HIR36" s="7"/>
      <c r="HIV36" s="13"/>
      <c r="HIZ36" s="20"/>
      <c r="HJB36" s="4"/>
      <c r="HJD36" s="4"/>
      <c r="HJE36" s="8"/>
      <c r="HJF36" s="8"/>
      <c r="HJG36" s="7"/>
      <c r="HJH36" s="7"/>
      <c r="HJL36" s="13"/>
      <c r="HJP36" s="20"/>
      <c r="HJR36" s="4"/>
      <c r="HJT36" s="4"/>
      <c r="HJU36" s="8"/>
      <c r="HJV36" s="8"/>
      <c r="HJW36" s="7"/>
      <c r="HJX36" s="7"/>
      <c r="HKB36" s="13"/>
      <c r="HKF36" s="20"/>
      <c r="HKH36" s="4"/>
      <c r="HKJ36" s="4"/>
      <c r="HKK36" s="8"/>
      <c r="HKL36" s="8"/>
      <c r="HKM36" s="7"/>
      <c r="HKN36" s="7"/>
      <c r="HKR36" s="13"/>
      <c r="HKV36" s="20"/>
      <c r="HKX36" s="4"/>
      <c r="HKZ36" s="4"/>
      <c r="HLA36" s="8"/>
      <c r="HLB36" s="8"/>
      <c r="HLC36" s="7"/>
      <c r="HLD36" s="7"/>
      <c r="HLH36" s="13"/>
      <c r="HLL36" s="20"/>
      <c r="HLN36" s="4"/>
      <c r="HLP36" s="4"/>
      <c r="HLQ36" s="8"/>
      <c r="HLR36" s="8"/>
      <c r="HLS36" s="7"/>
      <c r="HLT36" s="7"/>
      <c r="HLX36" s="13"/>
      <c r="HMB36" s="20"/>
      <c r="HMD36" s="4"/>
      <c r="HMF36" s="4"/>
      <c r="HMG36" s="8"/>
      <c r="HMH36" s="8"/>
      <c r="HMI36" s="7"/>
      <c r="HMJ36" s="7"/>
      <c r="HMN36" s="13"/>
      <c r="HMR36" s="20"/>
      <c r="HMT36" s="4"/>
      <c r="HMV36" s="4"/>
      <c r="HMW36" s="8"/>
      <c r="HMX36" s="8"/>
      <c r="HMY36" s="7"/>
      <c r="HMZ36" s="7"/>
      <c r="HND36" s="13"/>
      <c r="HNH36" s="20"/>
      <c r="HNJ36" s="4"/>
      <c r="HNL36" s="4"/>
      <c r="HNM36" s="8"/>
      <c r="HNN36" s="8"/>
      <c r="HNO36" s="7"/>
      <c r="HNP36" s="7"/>
      <c r="HNT36" s="13"/>
      <c r="HNX36" s="20"/>
      <c r="HNZ36" s="4"/>
      <c r="HOB36" s="4"/>
      <c r="HOC36" s="8"/>
      <c r="HOD36" s="8"/>
      <c r="HOE36" s="7"/>
      <c r="HOF36" s="7"/>
      <c r="HOJ36" s="13"/>
      <c r="HON36" s="20"/>
      <c r="HOP36" s="4"/>
      <c r="HOR36" s="4"/>
      <c r="HOS36" s="8"/>
      <c r="HOT36" s="8"/>
      <c r="HOU36" s="7"/>
      <c r="HOV36" s="7"/>
      <c r="HOZ36" s="13"/>
      <c r="HPD36" s="20"/>
      <c r="HPF36" s="4"/>
      <c r="HPH36" s="4"/>
      <c r="HPI36" s="8"/>
      <c r="HPJ36" s="8"/>
      <c r="HPK36" s="7"/>
      <c r="HPL36" s="7"/>
      <c r="HPP36" s="13"/>
      <c r="HPT36" s="20"/>
      <c r="HPV36" s="4"/>
      <c r="HPX36" s="4"/>
      <c r="HPY36" s="8"/>
      <c r="HPZ36" s="8"/>
      <c r="HQA36" s="7"/>
      <c r="HQB36" s="7"/>
      <c r="HQF36" s="13"/>
      <c r="HQJ36" s="20"/>
      <c r="HQL36" s="4"/>
      <c r="HQN36" s="4"/>
      <c r="HQO36" s="8"/>
      <c r="HQP36" s="8"/>
      <c r="HQQ36" s="7"/>
      <c r="HQR36" s="7"/>
      <c r="HQV36" s="13"/>
      <c r="HQZ36" s="20"/>
      <c r="HRB36" s="4"/>
      <c r="HRD36" s="4"/>
      <c r="HRE36" s="8"/>
      <c r="HRF36" s="8"/>
      <c r="HRG36" s="7"/>
      <c r="HRH36" s="7"/>
      <c r="HRL36" s="13"/>
      <c r="HRP36" s="20"/>
      <c r="HRR36" s="4"/>
      <c r="HRT36" s="4"/>
      <c r="HRU36" s="8"/>
      <c r="HRV36" s="8"/>
      <c r="HRW36" s="7"/>
      <c r="HRX36" s="7"/>
      <c r="HSB36" s="13"/>
      <c r="HSF36" s="20"/>
      <c r="HSH36" s="4"/>
      <c r="HSJ36" s="4"/>
      <c r="HSK36" s="8"/>
      <c r="HSL36" s="8"/>
      <c r="HSM36" s="7"/>
      <c r="HSN36" s="7"/>
      <c r="HSR36" s="13"/>
      <c r="HSV36" s="20"/>
      <c r="HSX36" s="4"/>
      <c r="HSZ36" s="4"/>
      <c r="HTA36" s="8"/>
      <c r="HTB36" s="8"/>
      <c r="HTC36" s="7"/>
      <c r="HTD36" s="7"/>
      <c r="HTH36" s="13"/>
      <c r="HTL36" s="20"/>
      <c r="HTN36" s="4"/>
      <c r="HTP36" s="4"/>
      <c r="HTQ36" s="8"/>
      <c r="HTR36" s="8"/>
      <c r="HTS36" s="7"/>
      <c r="HTT36" s="7"/>
      <c r="HTX36" s="13"/>
      <c r="HUB36" s="20"/>
      <c r="HUD36" s="4"/>
      <c r="HUF36" s="4"/>
      <c r="HUG36" s="8"/>
      <c r="HUH36" s="8"/>
      <c r="HUI36" s="7"/>
      <c r="HUJ36" s="7"/>
      <c r="HUN36" s="13"/>
      <c r="HUR36" s="20"/>
      <c r="HUT36" s="4"/>
      <c r="HUV36" s="4"/>
      <c r="HUW36" s="8"/>
      <c r="HUX36" s="8"/>
      <c r="HUY36" s="7"/>
      <c r="HUZ36" s="7"/>
      <c r="HVD36" s="13"/>
      <c r="HVH36" s="20"/>
      <c r="HVJ36" s="4"/>
      <c r="HVL36" s="4"/>
      <c r="HVM36" s="8"/>
      <c r="HVN36" s="8"/>
      <c r="HVO36" s="7"/>
      <c r="HVP36" s="7"/>
      <c r="HVT36" s="13"/>
      <c r="HVX36" s="20"/>
      <c r="HVZ36" s="4"/>
      <c r="HWB36" s="4"/>
      <c r="HWC36" s="8"/>
      <c r="HWD36" s="8"/>
      <c r="HWE36" s="7"/>
      <c r="HWF36" s="7"/>
      <c r="HWJ36" s="13"/>
      <c r="HWN36" s="20"/>
      <c r="HWP36" s="4"/>
      <c r="HWR36" s="4"/>
      <c r="HWS36" s="8"/>
      <c r="HWT36" s="8"/>
      <c r="HWU36" s="7"/>
      <c r="HWV36" s="7"/>
      <c r="HWZ36" s="13"/>
      <c r="HXD36" s="20"/>
      <c r="HXF36" s="4"/>
      <c r="HXH36" s="4"/>
      <c r="HXI36" s="8"/>
      <c r="HXJ36" s="8"/>
      <c r="HXK36" s="7"/>
      <c r="HXL36" s="7"/>
      <c r="HXP36" s="13"/>
      <c r="HXT36" s="20"/>
      <c r="HXV36" s="4"/>
      <c r="HXX36" s="4"/>
      <c r="HXY36" s="8"/>
      <c r="HXZ36" s="8"/>
      <c r="HYA36" s="7"/>
      <c r="HYB36" s="7"/>
      <c r="HYF36" s="13"/>
      <c r="HYJ36" s="20"/>
      <c r="HYL36" s="4"/>
      <c r="HYN36" s="4"/>
      <c r="HYO36" s="8"/>
      <c r="HYP36" s="8"/>
      <c r="HYQ36" s="7"/>
      <c r="HYR36" s="7"/>
      <c r="HYV36" s="13"/>
      <c r="HYZ36" s="20"/>
      <c r="HZB36" s="4"/>
      <c r="HZD36" s="4"/>
      <c r="HZE36" s="8"/>
      <c r="HZF36" s="8"/>
      <c r="HZG36" s="7"/>
      <c r="HZH36" s="7"/>
      <c r="HZL36" s="13"/>
      <c r="HZP36" s="20"/>
      <c r="HZR36" s="4"/>
      <c r="HZT36" s="4"/>
      <c r="HZU36" s="8"/>
      <c r="HZV36" s="8"/>
      <c r="HZW36" s="7"/>
      <c r="HZX36" s="7"/>
      <c r="IAB36" s="13"/>
      <c r="IAF36" s="20"/>
      <c r="IAH36" s="4"/>
      <c r="IAJ36" s="4"/>
      <c r="IAK36" s="8"/>
      <c r="IAL36" s="8"/>
      <c r="IAM36" s="7"/>
      <c r="IAN36" s="7"/>
      <c r="IAR36" s="13"/>
      <c r="IAV36" s="20"/>
      <c r="IAX36" s="4"/>
      <c r="IAZ36" s="4"/>
      <c r="IBA36" s="8"/>
      <c r="IBB36" s="8"/>
      <c r="IBC36" s="7"/>
      <c r="IBD36" s="7"/>
      <c r="IBH36" s="13"/>
      <c r="IBL36" s="20"/>
      <c r="IBN36" s="4"/>
      <c r="IBP36" s="4"/>
      <c r="IBQ36" s="8"/>
      <c r="IBR36" s="8"/>
      <c r="IBS36" s="7"/>
      <c r="IBT36" s="7"/>
      <c r="IBX36" s="13"/>
      <c r="ICB36" s="20"/>
      <c r="ICD36" s="4"/>
      <c r="ICF36" s="4"/>
      <c r="ICG36" s="8"/>
      <c r="ICH36" s="8"/>
      <c r="ICI36" s="7"/>
      <c r="ICJ36" s="7"/>
      <c r="ICN36" s="13"/>
      <c r="ICR36" s="20"/>
      <c r="ICT36" s="4"/>
      <c r="ICV36" s="4"/>
      <c r="ICW36" s="8"/>
      <c r="ICX36" s="8"/>
      <c r="ICY36" s="7"/>
      <c r="ICZ36" s="7"/>
      <c r="IDD36" s="13"/>
      <c r="IDH36" s="20"/>
      <c r="IDJ36" s="4"/>
      <c r="IDL36" s="4"/>
      <c r="IDM36" s="8"/>
      <c r="IDN36" s="8"/>
      <c r="IDO36" s="7"/>
      <c r="IDP36" s="7"/>
      <c r="IDT36" s="13"/>
      <c r="IDX36" s="20"/>
      <c r="IDZ36" s="4"/>
      <c r="IEB36" s="4"/>
      <c r="IEC36" s="8"/>
      <c r="IED36" s="8"/>
      <c r="IEE36" s="7"/>
      <c r="IEF36" s="7"/>
      <c r="IEJ36" s="13"/>
      <c r="IEN36" s="20"/>
      <c r="IEP36" s="4"/>
      <c r="IER36" s="4"/>
      <c r="IES36" s="8"/>
      <c r="IET36" s="8"/>
      <c r="IEU36" s="7"/>
      <c r="IEV36" s="7"/>
      <c r="IEZ36" s="13"/>
      <c r="IFD36" s="20"/>
      <c r="IFF36" s="4"/>
      <c r="IFH36" s="4"/>
      <c r="IFI36" s="8"/>
      <c r="IFJ36" s="8"/>
      <c r="IFK36" s="7"/>
      <c r="IFL36" s="7"/>
      <c r="IFP36" s="13"/>
      <c r="IFT36" s="20"/>
      <c r="IFV36" s="4"/>
      <c r="IFX36" s="4"/>
      <c r="IFY36" s="8"/>
      <c r="IFZ36" s="8"/>
      <c r="IGA36" s="7"/>
      <c r="IGB36" s="7"/>
      <c r="IGF36" s="13"/>
      <c r="IGJ36" s="20"/>
      <c r="IGL36" s="4"/>
      <c r="IGN36" s="4"/>
      <c r="IGO36" s="8"/>
      <c r="IGP36" s="8"/>
      <c r="IGQ36" s="7"/>
      <c r="IGR36" s="7"/>
      <c r="IGV36" s="13"/>
      <c r="IGZ36" s="20"/>
      <c r="IHB36" s="4"/>
      <c r="IHD36" s="4"/>
      <c r="IHE36" s="8"/>
      <c r="IHF36" s="8"/>
      <c r="IHG36" s="7"/>
      <c r="IHH36" s="7"/>
      <c r="IHL36" s="13"/>
      <c r="IHP36" s="20"/>
      <c r="IHR36" s="4"/>
      <c r="IHT36" s="4"/>
      <c r="IHU36" s="8"/>
      <c r="IHV36" s="8"/>
      <c r="IHW36" s="7"/>
      <c r="IHX36" s="7"/>
      <c r="IIB36" s="13"/>
      <c r="IIF36" s="20"/>
      <c r="IIH36" s="4"/>
      <c r="IIJ36" s="4"/>
      <c r="IIK36" s="8"/>
      <c r="IIL36" s="8"/>
      <c r="IIM36" s="7"/>
      <c r="IIN36" s="7"/>
      <c r="IIR36" s="13"/>
      <c r="IIV36" s="20"/>
      <c r="IIX36" s="4"/>
      <c r="IIZ36" s="4"/>
      <c r="IJA36" s="8"/>
      <c r="IJB36" s="8"/>
      <c r="IJC36" s="7"/>
      <c r="IJD36" s="7"/>
      <c r="IJH36" s="13"/>
      <c r="IJL36" s="20"/>
      <c r="IJN36" s="4"/>
      <c r="IJP36" s="4"/>
      <c r="IJQ36" s="8"/>
      <c r="IJR36" s="8"/>
      <c r="IJS36" s="7"/>
      <c r="IJT36" s="7"/>
      <c r="IJX36" s="13"/>
      <c r="IKB36" s="20"/>
      <c r="IKD36" s="4"/>
      <c r="IKF36" s="4"/>
      <c r="IKG36" s="8"/>
      <c r="IKH36" s="8"/>
      <c r="IKI36" s="7"/>
      <c r="IKJ36" s="7"/>
      <c r="IKN36" s="13"/>
      <c r="IKR36" s="20"/>
      <c r="IKT36" s="4"/>
      <c r="IKV36" s="4"/>
      <c r="IKW36" s="8"/>
      <c r="IKX36" s="8"/>
      <c r="IKY36" s="7"/>
      <c r="IKZ36" s="7"/>
      <c r="ILD36" s="13"/>
      <c r="ILH36" s="20"/>
      <c r="ILJ36" s="4"/>
      <c r="ILL36" s="4"/>
      <c r="ILM36" s="8"/>
      <c r="ILN36" s="8"/>
      <c r="ILO36" s="7"/>
      <c r="ILP36" s="7"/>
      <c r="ILT36" s="13"/>
      <c r="ILX36" s="20"/>
      <c r="ILZ36" s="4"/>
      <c r="IMB36" s="4"/>
      <c r="IMC36" s="8"/>
      <c r="IMD36" s="8"/>
      <c r="IME36" s="7"/>
      <c r="IMF36" s="7"/>
      <c r="IMJ36" s="13"/>
      <c r="IMN36" s="20"/>
      <c r="IMP36" s="4"/>
      <c r="IMR36" s="4"/>
      <c r="IMS36" s="8"/>
      <c r="IMT36" s="8"/>
      <c r="IMU36" s="7"/>
      <c r="IMV36" s="7"/>
      <c r="IMZ36" s="13"/>
      <c r="IND36" s="20"/>
      <c r="INF36" s="4"/>
      <c r="INH36" s="4"/>
      <c r="INI36" s="8"/>
      <c r="INJ36" s="8"/>
      <c r="INK36" s="7"/>
      <c r="INL36" s="7"/>
      <c r="INP36" s="13"/>
      <c r="INT36" s="20"/>
      <c r="INV36" s="4"/>
      <c r="INX36" s="4"/>
      <c r="INY36" s="8"/>
      <c r="INZ36" s="8"/>
      <c r="IOA36" s="7"/>
      <c r="IOB36" s="7"/>
      <c r="IOF36" s="13"/>
      <c r="IOJ36" s="20"/>
      <c r="IOL36" s="4"/>
      <c r="ION36" s="4"/>
      <c r="IOO36" s="8"/>
      <c r="IOP36" s="8"/>
      <c r="IOQ36" s="7"/>
      <c r="IOR36" s="7"/>
      <c r="IOV36" s="13"/>
      <c r="IOZ36" s="20"/>
      <c r="IPB36" s="4"/>
      <c r="IPD36" s="4"/>
      <c r="IPE36" s="8"/>
      <c r="IPF36" s="8"/>
      <c r="IPG36" s="7"/>
      <c r="IPH36" s="7"/>
      <c r="IPL36" s="13"/>
      <c r="IPP36" s="20"/>
      <c r="IPR36" s="4"/>
      <c r="IPT36" s="4"/>
      <c r="IPU36" s="8"/>
      <c r="IPV36" s="8"/>
      <c r="IPW36" s="7"/>
      <c r="IPX36" s="7"/>
      <c r="IQB36" s="13"/>
      <c r="IQF36" s="20"/>
      <c r="IQH36" s="4"/>
      <c r="IQJ36" s="4"/>
      <c r="IQK36" s="8"/>
      <c r="IQL36" s="8"/>
      <c r="IQM36" s="7"/>
      <c r="IQN36" s="7"/>
      <c r="IQR36" s="13"/>
      <c r="IQV36" s="20"/>
      <c r="IQX36" s="4"/>
      <c r="IQZ36" s="4"/>
      <c r="IRA36" s="8"/>
      <c r="IRB36" s="8"/>
      <c r="IRC36" s="7"/>
      <c r="IRD36" s="7"/>
      <c r="IRH36" s="13"/>
      <c r="IRL36" s="20"/>
      <c r="IRN36" s="4"/>
      <c r="IRP36" s="4"/>
      <c r="IRQ36" s="8"/>
      <c r="IRR36" s="8"/>
      <c r="IRS36" s="7"/>
      <c r="IRT36" s="7"/>
      <c r="IRX36" s="13"/>
      <c r="ISB36" s="20"/>
      <c r="ISD36" s="4"/>
      <c r="ISF36" s="4"/>
      <c r="ISG36" s="8"/>
      <c r="ISH36" s="8"/>
      <c r="ISI36" s="7"/>
      <c r="ISJ36" s="7"/>
      <c r="ISN36" s="13"/>
      <c r="ISR36" s="20"/>
      <c r="IST36" s="4"/>
      <c r="ISV36" s="4"/>
      <c r="ISW36" s="8"/>
      <c r="ISX36" s="8"/>
      <c r="ISY36" s="7"/>
      <c r="ISZ36" s="7"/>
      <c r="ITD36" s="13"/>
      <c r="ITH36" s="20"/>
      <c r="ITJ36" s="4"/>
      <c r="ITL36" s="4"/>
      <c r="ITM36" s="8"/>
      <c r="ITN36" s="8"/>
      <c r="ITO36" s="7"/>
      <c r="ITP36" s="7"/>
      <c r="ITT36" s="13"/>
      <c r="ITX36" s="20"/>
      <c r="ITZ36" s="4"/>
      <c r="IUB36" s="4"/>
      <c r="IUC36" s="8"/>
      <c r="IUD36" s="8"/>
      <c r="IUE36" s="7"/>
      <c r="IUF36" s="7"/>
      <c r="IUJ36" s="13"/>
      <c r="IUN36" s="20"/>
      <c r="IUP36" s="4"/>
      <c r="IUR36" s="4"/>
      <c r="IUS36" s="8"/>
      <c r="IUT36" s="8"/>
      <c r="IUU36" s="7"/>
      <c r="IUV36" s="7"/>
      <c r="IUZ36" s="13"/>
      <c r="IVD36" s="20"/>
      <c r="IVF36" s="4"/>
      <c r="IVH36" s="4"/>
      <c r="IVI36" s="8"/>
      <c r="IVJ36" s="8"/>
      <c r="IVK36" s="7"/>
      <c r="IVL36" s="7"/>
      <c r="IVP36" s="13"/>
      <c r="IVT36" s="20"/>
      <c r="IVV36" s="4"/>
      <c r="IVX36" s="4"/>
      <c r="IVY36" s="8"/>
      <c r="IVZ36" s="8"/>
      <c r="IWA36" s="7"/>
      <c r="IWB36" s="7"/>
      <c r="IWF36" s="13"/>
      <c r="IWJ36" s="20"/>
      <c r="IWL36" s="4"/>
      <c r="IWN36" s="4"/>
      <c r="IWO36" s="8"/>
      <c r="IWP36" s="8"/>
      <c r="IWQ36" s="7"/>
      <c r="IWR36" s="7"/>
      <c r="IWV36" s="13"/>
      <c r="IWZ36" s="20"/>
      <c r="IXB36" s="4"/>
      <c r="IXD36" s="4"/>
      <c r="IXE36" s="8"/>
      <c r="IXF36" s="8"/>
      <c r="IXG36" s="7"/>
      <c r="IXH36" s="7"/>
      <c r="IXL36" s="13"/>
      <c r="IXP36" s="20"/>
      <c r="IXR36" s="4"/>
      <c r="IXT36" s="4"/>
      <c r="IXU36" s="8"/>
      <c r="IXV36" s="8"/>
      <c r="IXW36" s="7"/>
      <c r="IXX36" s="7"/>
      <c r="IYB36" s="13"/>
      <c r="IYF36" s="20"/>
      <c r="IYH36" s="4"/>
      <c r="IYJ36" s="4"/>
      <c r="IYK36" s="8"/>
      <c r="IYL36" s="8"/>
      <c r="IYM36" s="7"/>
      <c r="IYN36" s="7"/>
      <c r="IYR36" s="13"/>
      <c r="IYV36" s="20"/>
      <c r="IYX36" s="4"/>
      <c r="IYZ36" s="4"/>
      <c r="IZA36" s="8"/>
      <c r="IZB36" s="8"/>
      <c r="IZC36" s="7"/>
      <c r="IZD36" s="7"/>
      <c r="IZH36" s="13"/>
      <c r="IZL36" s="20"/>
      <c r="IZN36" s="4"/>
      <c r="IZP36" s="4"/>
      <c r="IZQ36" s="8"/>
      <c r="IZR36" s="8"/>
      <c r="IZS36" s="7"/>
      <c r="IZT36" s="7"/>
      <c r="IZX36" s="13"/>
      <c r="JAB36" s="20"/>
      <c r="JAD36" s="4"/>
      <c r="JAF36" s="4"/>
      <c r="JAG36" s="8"/>
      <c r="JAH36" s="8"/>
      <c r="JAI36" s="7"/>
      <c r="JAJ36" s="7"/>
      <c r="JAN36" s="13"/>
      <c r="JAR36" s="20"/>
      <c r="JAT36" s="4"/>
      <c r="JAV36" s="4"/>
      <c r="JAW36" s="8"/>
      <c r="JAX36" s="8"/>
      <c r="JAY36" s="7"/>
      <c r="JAZ36" s="7"/>
      <c r="JBD36" s="13"/>
      <c r="JBH36" s="20"/>
      <c r="JBJ36" s="4"/>
      <c r="JBL36" s="4"/>
      <c r="JBM36" s="8"/>
      <c r="JBN36" s="8"/>
      <c r="JBO36" s="7"/>
      <c r="JBP36" s="7"/>
      <c r="JBT36" s="13"/>
      <c r="JBX36" s="20"/>
      <c r="JBZ36" s="4"/>
      <c r="JCB36" s="4"/>
      <c r="JCC36" s="8"/>
      <c r="JCD36" s="8"/>
      <c r="JCE36" s="7"/>
      <c r="JCF36" s="7"/>
      <c r="JCJ36" s="13"/>
      <c r="JCN36" s="20"/>
      <c r="JCP36" s="4"/>
      <c r="JCR36" s="4"/>
      <c r="JCS36" s="8"/>
      <c r="JCT36" s="8"/>
      <c r="JCU36" s="7"/>
      <c r="JCV36" s="7"/>
      <c r="JCZ36" s="13"/>
      <c r="JDD36" s="20"/>
      <c r="JDF36" s="4"/>
      <c r="JDH36" s="4"/>
      <c r="JDI36" s="8"/>
      <c r="JDJ36" s="8"/>
      <c r="JDK36" s="7"/>
      <c r="JDL36" s="7"/>
      <c r="JDP36" s="13"/>
      <c r="JDT36" s="20"/>
      <c r="JDV36" s="4"/>
      <c r="JDX36" s="4"/>
      <c r="JDY36" s="8"/>
      <c r="JDZ36" s="8"/>
      <c r="JEA36" s="7"/>
      <c r="JEB36" s="7"/>
      <c r="JEF36" s="13"/>
      <c r="JEJ36" s="20"/>
      <c r="JEL36" s="4"/>
      <c r="JEN36" s="4"/>
      <c r="JEO36" s="8"/>
      <c r="JEP36" s="8"/>
      <c r="JEQ36" s="7"/>
      <c r="JER36" s="7"/>
      <c r="JEV36" s="13"/>
      <c r="JEZ36" s="20"/>
      <c r="JFB36" s="4"/>
      <c r="JFD36" s="4"/>
      <c r="JFE36" s="8"/>
      <c r="JFF36" s="8"/>
      <c r="JFG36" s="7"/>
      <c r="JFH36" s="7"/>
      <c r="JFL36" s="13"/>
      <c r="JFP36" s="20"/>
      <c r="JFR36" s="4"/>
      <c r="JFT36" s="4"/>
      <c r="JFU36" s="8"/>
      <c r="JFV36" s="8"/>
      <c r="JFW36" s="7"/>
      <c r="JFX36" s="7"/>
      <c r="JGB36" s="13"/>
      <c r="JGF36" s="20"/>
      <c r="JGH36" s="4"/>
      <c r="JGJ36" s="4"/>
      <c r="JGK36" s="8"/>
      <c r="JGL36" s="8"/>
      <c r="JGM36" s="7"/>
      <c r="JGN36" s="7"/>
      <c r="JGR36" s="13"/>
      <c r="JGV36" s="20"/>
      <c r="JGX36" s="4"/>
      <c r="JGZ36" s="4"/>
      <c r="JHA36" s="8"/>
      <c r="JHB36" s="8"/>
      <c r="JHC36" s="7"/>
      <c r="JHD36" s="7"/>
      <c r="JHH36" s="13"/>
      <c r="JHL36" s="20"/>
      <c r="JHN36" s="4"/>
      <c r="JHP36" s="4"/>
      <c r="JHQ36" s="8"/>
      <c r="JHR36" s="8"/>
      <c r="JHS36" s="7"/>
      <c r="JHT36" s="7"/>
      <c r="JHX36" s="13"/>
      <c r="JIB36" s="20"/>
      <c r="JID36" s="4"/>
      <c r="JIF36" s="4"/>
      <c r="JIG36" s="8"/>
      <c r="JIH36" s="8"/>
      <c r="JII36" s="7"/>
      <c r="JIJ36" s="7"/>
      <c r="JIN36" s="13"/>
      <c r="JIR36" s="20"/>
      <c r="JIT36" s="4"/>
      <c r="JIV36" s="4"/>
      <c r="JIW36" s="8"/>
      <c r="JIX36" s="8"/>
      <c r="JIY36" s="7"/>
      <c r="JIZ36" s="7"/>
      <c r="JJD36" s="13"/>
      <c r="JJH36" s="20"/>
      <c r="JJJ36" s="4"/>
      <c r="JJL36" s="4"/>
      <c r="JJM36" s="8"/>
      <c r="JJN36" s="8"/>
      <c r="JJO36" s="7"/>
      <c r="JJP36" s="7"/>
      <c r="JJT36" s="13"/>
      <c r="JJX36" s="20"/>
      <c r="JJZ36" s="4"/>
      <c r="JKB36" s="4"/>
      <c r="JKC36" s="8"/>
      <c r="JKD36" s="8"/>
      <c r="JKE36" s="7"/>
      <c r="JKF36" s="7"/>
      <c r="JKJ36" s="13"/>
      <c r="JKN36" s="20"/>
      <c r="JKP36" s="4"/>
      <c r="JKR36" s="4"/>
      <c r="JKS36" s="8"/>
      <c r="JKT36" s="8"/>
      <c r="JKU36" s="7"/>
      <c r="JKV36" s="7"/>
      <c r="JKZ36" s="13"/>
      <c r="JLD36" s="20"/>
      <c r="JLF36" s="4"/>
      <c r="JLH36" s="4"/>
      <c r="JLI36" s="8"/>
      <c r="JLJ36" s="8"/>
      <c r="JLK36" s="7"/>
      <c r="JLL36" s="7"/>
      <c r="JLP36" s="13"/>
      <c r="JLT36" s="20"/>
      <c r="JLV36" s="4"/>
      <c r="JLX36" s="4"/>
      <c r="JLY36" s="8"/>
      <c r="JLZ36" s="8"/>
      <c r="JMA36" s="7"/>
      <c r="JMB36" s="7"/>
      <c r="JMF36" s="13"/>
      <c r="JMJ36" s="20"/>
      <c r="JML36" s="4"/>
      <c r="JMN36" s="4"/>
      <c r="JMO36" s="8"/>
      <c r="JMP36" s="8"/>
      <c r="JMQ36" s="7"/>
      <c r="JMR36" s="7"/>
      <c r="JMV36" s="13"/>
      <c r="JMZ36" s="20"/>
      <c r="JNB36" s="4"/>
      <c r="JND36" s="4"/>
      <c r="JNE36" s="8"/>
      <c r="JNF36" s="8"/>
      <c r="JNG36" s="7"/>
      <c r="JNH36" s="7"/>
      <c r="JNL36" s="13"/>
      <c r="JNP36" s="20"/>
      <c r="JNR36" s="4"/>
      <c r="JNT36" s="4"/>
      <c r="JNU36" s="8"/>
      <c r="JNV36" s="8"/>
      <c r="JNW36" s="7"/>
      <c r="JNX36" s="7"/>
      <c r="JOB36" s="13"/>
      <c r="JOF36" s="20"/>
      <c r="JOH36" s="4"/>
      <c r="JOJ36" s="4"/>
      <c r="JOK36" s="8"/>
      <c r="JOL36" s="8"/>
      <c r="JOM36" s="7"/>
      <c r="JON36" s="7"/>
      <c r="JOR36" s="13"/>
      <c r="JOV36" s="20"/>
      <c r="JOX36" s="4"/>
      <c r="JOZ36" s="4"/>
      <c r="JPA36" s="8"/>
      <c r="JPB36" s="8"/>
      <c r="JPC36" s="7"/>
      <c r="JPD36" s="7"/>
      <c r="JPH36" s="13"/>
      <c r="JPL36" s="20"/>
      <c r="JPN36" s="4"/>
      <c r="JPP36" s="4"/>
      <c r="JPQ36" s="8"/>
      <c r="JPR36" s="8"/>
      <c r="JPS36" s="7"/>
      <c r="JPT36" s="7"/>
      <c r="JPX36" s="13"/>
      <c r="JQB36" s="20"/>
      <c r="JQD36" s="4"/>
      <c r="JQF36" s="4"/>
      <c r="JQG36" s="8"/>
      <c r="JQH36" s="8"/>
      <c r="JQI36" s="7"/>
      <c r="JQJ36" s="7"/>
      <c r="JQN36" s="13"/>
      <c r="JQR36" s="20"/>
      <c r="JQT36" s="4"/>
      <c r="JQV36" s="4"/>
      <c r="JQW36" s="8"/>
      <c r="JQX36" s="8"/>
      <c r="JQY36" s="7"/>
      <c r="JQZ36" s="7"/>
      <c r="JRD36" s="13"/>
      <c r="JRH36" s="20"/>
      <c r="JRJ36" s="4"/>
      <c r="JRL36" s="4"/>
      <c r="JRM36" s="8"/>
      <c r="JRN36" s="8"/>
      <c r="JRO36" s="7"/>
      <c r="JRP36" s="7"/>
      <c r="JRT36" s="13"/>
      <c r="JRX36" s="20"/>
      <c r="JRZ36" s="4"/>
      <c r="JSB36" s="4"/>
      <c r="JSC36" s="8"/>
      <c r="JSD36" s="8"/>
      <c r="JSE36" s="7"/>
      <c r="JSF36" s="7"/>
      <c r="JSJ36" s="13"/>
      <c r="JSN36" s="20"/>
      <c r="JSP36" s="4"/>
      <c r="JSR36" s="4"/>
      <c r="JSS36" s="8"/>
      <c r="JST36" s="8"/>
      <c r="JSU36" s="7"/>
      <c r="JSV36" s="7"/>
      <c r="JSZ36" s="13"/>
      <c r="JTD36" s="20"/>
      <c r="JTF36" s="4"/>
      <c r="JTH36" s="4"/>
      <c r="JTI36" s="8"/>
      <c r="JTJ36" s="8"/>
      <c r="JTK36" s="7"/>
      <c r="JTL36" s="7"/>
      <c r="JTP36" s="13"/>
      <c r="JTT36" s="20"/>
      <c r="JTV36" s="4"/>
      <c r="JTX36" s="4"/>
      <c r="JTY36" s="8"/>
      <c r="JTZ36" s="8"/>
      <c r="JUA36" s="7"/>
      <c r="JUB36" s="7"/>
      <c r="JUF36" s="13"/>
      <c r="JUJ36" s="20"/>
      <c r="JUL36" s="4"/>
      <c r="JUN36" s="4"/>
      <c r="JUO36" s="8"/>
      <c r="JUP36" s="8"/>
      <c r="JUQ36" s="7"/>
      <c r="JUR36" s="7"/>
      <c r="JUV36" s="13"/>
      <c r="JUZ36" s="20"/>
      <c r="JVB36" s="4"/>
      <c r="JVD36" s="4"/>
      <c r="JVE36" s="8"/>
      <c r="JVF36" s="8"/>
      <c r="JVG36" s="7"/>
      <c r="JVH36" s="7"/>
      <c r="JVL36" s="13"/>
      <c r="JVP36" s="20"/>
      <c r="JVR36" s="4"/>
      <c r="JVT36" s="4"/>
      <c r="JVU36" s="8"/>
      <c r="JVV36" s="8"/>
      <c r="JVW36" s="7"/>
      <c r="JVX36" s="7"/>
      <c r="JWB36" s="13"/>
      <c r="JWF36" s="20"/>
      <c r="JWH36" s="4"/>
      <c r="JWJ36" s="4"/>
      <c r="JWK36" s="8"/>
      <c r="JWL36" s="8"/>
      <c r="JWM36" s="7"/>
      <c r="JWN36" s="7"/>
      <c r="JWR36" s="13"/>
      <c r="JWV36" s="20"/>
      <c r="JWX36" s="4"/>
      <c r="JWZ36" s="4"/>
      <c r="JXA36" s="8"/>
      <c r="JXB36" s="8"/>
      <c r="JXC36" s="7"/>
      <c r="JXD36" s="7"/>
      <c r="JXH36" s="13"/>
      <c r="JXL36" s="20"/>
      <c r="JXN36" s="4"/>
      <c r="JXP36" s="4"/>
      <c r="JXQ36" s="8"/>
      <c r="JXR36" s="8"/>
      <c r="JXS36" s="7"/>
      <c r="JXT36" s="7"/>
      <c r="JXX36" s="13"/>
      <c r="JYB36" s="20"/>
      <c r="JYD36" s="4"/>
      <c r="JYF36" s="4"/>
      <c r="JYG36" s="8"/>
      <c r="JYH36" s="8"/>
      <c r="JYI36" s="7"/>
      <c r="JYJ36" s="7"/>
      <c r="JYN36" s="13"/>
      <c r="JYR36" s="20"/>
      <c r="JYT36" s="4"/>
      <c r="JYV36" s="4"/>
      <c r="JYW36" s="8"/>
      <c r="JYX36" s="8"/>
      <c r="JYY36" s="7"/>
      <c r="JYZ36" s="7"/>
      <c r="JZD36" s="13"/>
      <c r="JZH36" s="20"/>
      <c r="JZJ36" s="4"/>
      <c r="JZL36" s="4"/>
      <c r="JZM36" s="8"/>
      <c r="JZN36" s="8"/>
      <c r="JZO36" s="7"/>
      <c r="JZP36" s="7"/>
      <c r="JZT36" s="13"/>
      <c r="JZX36" s="20"/>
      <c r="JZZ36" s="4"/>
      <c r="KAB36" s="4"/>
      <c r="KAC36" s="8"/>
      <c r="KAD36" s="8"/>
      <c r="KAE36" s="7"/>
      <c r="KAF36" s="7"/>
      <c r="KAJ36" s="13"/>
      <c r="KAN36" s="20"/>
      <c r="KAP36" s="4"/>
      <c r="KAR36" s="4"/>
      <c r="KAS36" s="8"/>
      <c r="KAT36" s="8"/>
      <c r="KAU36" s="7"/>
      <c r="KAV36" s="7"/>
      <c r="KAZ36" s="13"/>
      <c r="KBD36" s="20"/>
      <c r="KBF36" s="4"/>
      <c r="KBH36" s="4"/>
      <c r="KBI36" s="8"/>
      <c r="KBJ36" s="8"/>
      <c r="KBK36" s="7"/>
      <c r="KBL36" s="7"/>
      <c r="KBP36" s="13"/>
      <c r="KBT36" s="20"/>
      <c r="KBV36" s="4"/>
      <c r="KBX36" s="4"/>
      <c r="KBY36" s="8"/>
      <c r="KBZ36" s="8"/>
      <c r="KCA36" s="7"/>
      <c r="KCB36" s="7"/>
      <c r="KCF36" s="13"/>
      <c r="KCJ36" s="20"/>
      <c r="KCL36" s="4"/>
      <c r="KCN36" s="4"/>
      <c r="KCO36" s="8"/>
      <c r="KCP36" s="8"/>
      <c r="KCQ36" s="7"/>
      <c r="KCR36" s="7"/>
      <c r="KCV36" s="13"/>
      <c r="KCZ36" s="20"/>
      <c r="KDB36" s="4"/>
      <c r="KDD36" s="4"/>
      <c r="KDE36" s="8"/>
      <c r="KDF36" s="8"/>
      <c r="KDG36" s="7"/>
      <c r="KDH36" s="7"/>
      <c r="KDL36" s="13"/>
      <c r="KDP36" s="20"/>
      <c r="KDR36" s="4"/>
      <c r="KDT36" s="4"/>
      <c r="KDU36" s="8"/>
      <c r="KDV36" s="8"/>
      <c r="KDW36" s="7"/>
      <c r="KDX36" s="7"/>
      <c r="KEB36" s="13"/>
      <c r="KEF36" s="20"/>
      <c r="KEH36" s="4"/>
      <c r="KEJ36" s="4"/>
      <c r="KEK36" s="8"/>
      <c r="KEL36" s="8"/>
      <c r="KEM36" s="7"/>
      <c r="KEN36" s="7"/>
      <c r="KER36" s="13"/>
      <c r="KEV36" s="20"/>
      <c r="KEX36" s="4"/>
      <c r="KEZ36" s="4"/>
      <c r="KFA36" s="8"/>
      <c r="KFB36" s="8"/>
      <c r="KFC36" s="7"/>
      <c r="KFD36" s="7"/>
      <c r="KFH36" s="13"/>
      <c r="KFL36" s="20"/>
      <c r="KFN36" s="4"/>
      <c r="KFP36" s="4"/>
      <c r="KFQ36" s="8"/>
      <c r="KFR36" s="8"/>
      <c r="KFS36" s="7"/>
      <c r="KFT36" s="7"/>
      <c r="KFX36" s="13"/>
      <c r="KGB36" s="20"/>
      <c r="KGD36" s="4"/>
      <c r="KGF36" s="4"/>
      <c r="KGG36" s="8"/>
      <c r="KGH36" s="8"/>
      <c r="KGI36" s="7"/>
      <c r="KGJ36" s="7"/>
      <c r="KGN36" s="13"/>
      <c r="KGR36" s="20"/>
      <c r="KGT36" s="4"/>
      <c r="KGV36" s="4"/>
      <c r="KGW36" s="8"/>
      <c r="KGX36" s="8"/>
      <c r="KGY36" s="7"/>
      <c r="KGZ36" s="7"/>
      <c r="KHD36" s="13"/>
      <c r="KHH36" s="20"/>
      <c r="KHJ36" s="4"/>
      <c r="KHL36" s="4"/>
      <c r="KHM36" s="8"/>
      <c r="KHN36" s="8"/>
      <c r="KHO36" s="7"/>
      <c r="KHP36" s="7"/>
      <c r="KHT36" s="13"/>
      <c r="KHX36" s="20"/>
      <c r="KHZ36" s="4"/>
      <c r="KIB36" s="4"/>
      <c r="KIC36" s="8"/>
      <c r="KID36" s="8"/>
      <c r="KIE36" s="7"/>
      <c r="KIF36" s="7"/>
      <c r="KIJ36" s="13"/>
      <c r="KIN36" s="20"/>
      <c r="KIP36" s="4"/>
      <c r="KIR36" s="4"/>
      <c r="KIS36" s="8"/>
      <c r="KIT36" s="8"/>
      <c r="KIU36" s="7"/>
      <c r="KIV36" s="7"/>
      <c r="KIZ36" s="13"/>
      <c r="KJD36" s="20"/>
      <c r="KJF36" s="4"/>
      <c r="KJH36" s="4"/>
      <c r="KJI36" s="8"/>
      <c r="KJJ36" s="8"/>
      <c r="KJK36" s="7"/>
      <c r="KJL36" s="7"/>
      <c r="KJP36" s="13"/>
      <c r="KJT36" s="20"/>
      <c r="KJV36" s="4"/>
      <c r="KJX36" s="4"/>
      <c r="KJY36" s="8"/>
      <c r="KJZ36" s="8"/>
      <c r="KKA36" s="7"/>
      <c r="KKB36" s="7"/>
      <c r="KKF36" s="13"/>
      <c r="KKJ36" s="20"/>
      <c r="KKL36" s="4"/>
      <c r="KKN36" s="4"/>
      <c r="KKO36" s="8"/>
      <c r="KKP36" s="8"/>
      <c r="KKQ36" s="7"/>
      <c r="KKR36" s="7"/>
      <c r="KKV36" s="13"/>
      <c r="KKZ36" s="20"/>
      <c r="KLB36" s="4"/>
      <c r="KLD36" s="4"/>
      <c r="KLE36" s="8"/>
      <c r="KLF36" s="8"/>
      <c r="KLG36" s="7"/>
      <c r="KLH36" s="7"/>
      <c r="KLL36" s="13"/>
      <c r="KLP36" s="20"/>
      <c r="KLR36" s="4"/>
      <c r="KLT36" s="4"/>
      <c r="KLU36" s="8"/>
      <c r="KLV36" s="8"/>
      <c r="KLW36" s="7"/>
      <c r="KLX36" s="7"/>
      <c r="KMB36" s="13"/>
      <c r="KMF36" s="20"/>
      <c r="KMH36" s="4"/>
      <c r="KMJ36" s="4"/>
      <c r="KMK36" s="8"/>
      <c r="KML36" s="8"/>
      <c r="KMM36" s="7"/>
      <c r="KMN36" s="7"/>
      <c r="KMR36" s="13"/>
      <c r="KMV36" s="20"/>
      <c r="KMX36" s="4"/>
      <c r="KMZ36" s="4"/>
      <c r="KNA36" s="8"/>
      <c r="KNB36" s="8"/>
      <c r="KNC36" s="7"/>
      <c r="KND36" s="7"/>
      <c r="KNH36" s="13"/>
      <c r="KNL36" s="20"/>
      <c r="KNN36" s="4"/>
      <c r="KNP36" s="4"/>
      <c r="KNQ36" s="8"/>
      <c r="KNR36" s="8"/>
      <c r="KNS36" s="7"/>
      <c r="KNT36" s="7"/>
      <c r="KNX36" s="13"/>
      <c r="KOB36" s="20"/>
      <c r="KOD36" s="4"/>
      <c r="KOF36" s="4"/>
      <c r="KOG36" s="8"/>
      <c r="KOH36" s="8"/>
      <c r="KOI36" s="7"/>
      <c r="KOJ36" s="7"/>
      <c r="KON36" s="13"/>
      <c r="KOR36" s="20"/>
      <c r="KOT36" s="4"/>
      <c r="KOV36" s="4"/>
      <c r="KOW36" s="8"/>
      <c r="KOX36" s="8"/>
      <c r="KOY36" s="7"/>
      <c r="KOZ36" s="7"/>
      <c r="KPD36" s="13"/>
      <c r="KPH36" s="20"/>
      <c r="KPJ36" s="4"/>
      <c r="KPL36" s="4"/>
      <c r="KPM36" s="8"/>
      <c r="KPN36" s="8"/>
      <c r="KPO36" s="7"/>
      <c r="KPP36" s="7"/>
      <c r="KPT36" s="13"/>
      <c r="KPX36" s="20"/>
      <c r="KPZ36" s="4"/>
      <c r="KQB36" s="4"/>
      <c r="KQC36" s="8"/>
      <c r="KQD36" s="8"/>
      <c r="KQE36" s="7"/>
      <c r="KQF36" s="7"/>
      <c r="KQJ36" s="13"/>
      <c r="KQN36" s="20"/>
      <c r="KQP36" s="4"/>
      <c r="KQR36" s="4"/>
      <c r="KQS36" s="8"/>
      <c r="KQT36" s="8"/>
      <c r="KQU36" s="7"/>
      <c r="KQV36" s="7"/>
      <c r="KQZ36" s="13"/>
      <c r="KRD36" s="20"/>
      <c r="KRF36" s="4"/>
      <c r="KRH36" s="4"/>
      <c r="KRI36" s="8"/>
      <c r="KRJ36" s="8"/>
      <c r="KRK36" s="7"/>
      <c r="KRL36" s="7"/>
      <c r="KRP36" s="13"/>
      <c r="KRT36" s="20"/>
      <c r="KRV36" s="4"/>
      <c r="KRX36" s="4"/>
      <c r="KRY36" s="8"/>
      <c r="KRZ36" s="8"/>
      <c r="KSA36" s="7"/>
      <c r="KSB36" s="7"/>
      <c r="KSF36" s="13"/>
      <c r="KSJ36" s="20"/>
      <c r="KSL36" s="4"/>
      <c r="KSN36" s="4"/>
      <c r="KSO36" s="8"/>
      <c r="KSP36" s="8"/>
      <c r="KSQ36" s="7"/>
      <c r="KSR36" s="7"/>
      <c r="KSV36" s="13"/>
      <c r="KSZ36" s="20"/>
      <c r="KTB36" s="4"/>
      <c r="KTD36" s="4"/>
      <c r="KTE36" s="8"/>
      <c r="KTF36" s="8"/>
      <c r="KTG36" s="7"/>
      <c r="KTH36" s="7"/>
      <c r="KTL36" s="13"/>
      <c r="KTP36" s="20"/>
      <c r="KTR36" s="4"/>
      <c r="KTT36" s="4"/>
      <c r="KTU36" s="8"/>
      <c r="KTV36" s="8"/>
      <c r="KTW36" s="7"/>
      <c r="KTX36" s="7"/>
      <c r="KUB36" s="13"/>
      <c r="KUF36" s="20"/>
      <c r="KUH36" s="4"/>
      <c r="KUJ36" s="4"/>
      <c r="KUK36" s="8"/>
      <c r="KUL36" s="8"/>
      <c r="KUM36" s="7"/>
      <c r="KUN36" s="7"/>
      <c r="KUR36" s="13"/>
      <c r="KUV36" s="20"/>
      <c r="KUX36" s="4"/>
      <c r="KUZ36" s="4"/>
      <c r="KVA36" s="8"/>
      <c r="KVB36" s="8"/>
      <c r="KVC36" s="7"/>
      <c r="KVD36" s="7"/>
      <c r="KVH36" s="13"/>
      <c r="KVL36" s="20"/>
      <c r="KVN36" s="4"/>
      <c r="KVP36" s="4"/>
      <c r="KVQ36" s="8"/>
      <c r="KVR36" s="8"/>
      <c r="KVS36" s="7"/>
      <c r="KVT36" s="7"/>
      <c r="KVX36" s="13"/>
      <c r="KWB36" s="20"/>
      <c r="KWD36" s="4"/>
      <c r="KWF36" s="4"/>
      <c r="KWG36" s="8"/>
      <c r="KWH36" s="8"/>
      <c r="KWI36" s="7"/>
      <c r="KWJ36" s="7"/>
      <c r="KWN36" s="13"/>
      <c r="KWR36" s="20"/>
      <c r="KWT36" s="4"/>
      <c r="KWV36" s="4"/>
      <c r="KWW36" s="8"/>
      <c r="KWX36" s="8"/>
      <c r="KWY36" s="7"/>
      <c r="KWZ36" s="7"/>
      <c r="KXD36" s="13"/>
      <c r="KXH36" s="20"/>
      <c r="KXJ36" s="4"/>
      <c r="KXL36" s="4"/>
      <c r="KXM36" s="8"/>
      <c r="KXN36" s="8"/>
      <c r="KXO36" s="7"/>
      <c r="KXP36" s="7"/>
      <c r="KXT36" s="13"/>
      <c r="KXX36" s="20"/>
      <c r="KXZ36" s="4"/>
      <c r="KYB36" s="4"/>
      <c r="KYC36" s="8"/>
      <c r="KYD36" s="8"/>
      <c r="KYE36" s="7"/>
      <c r="KYF36" s="7"/>
      <c r="KYJ36" s="13"/>
      <c r="KYN36" s="20"/>
      <c r="KYP36" s="4"/>
      <c r="KYR36" s="4"/>
      <c r="KYS36" s="8"/>
      <c r="KYT36" s="8"/>
      <c r="KYU36" s="7"/>
      <c r="KYV36" s="7"/>
      <c r="KYZ36" s="13"/>
      <c r="KZD36" s="20"/>
      <c r="KZF36" s="4"/>
      <c r="KZH36" s="4"/>
      <c r="KZI36" s="8"/>
      <c r="KZJ36" s="8"/>
      <c r="KZK36" s="7"/>
      <c r="KZL36" s="7"/>
      <c r="KZP36" s="13"/>
      <c r="KZT36" s="20"/>
      <c r="KZV36" s="4"/>
      <c r="KZX36" s="4"/>
      <c r="KZY36" s="8"/>
      <c r="KZZ36" s="8"/>
      <c r="LAA36" s="7"/>
      <c r="LAB36" s="7"/>
      <c r="LAF36" s="13"/>
      <c r="LAJ36" s="20"/>
      <c r="LAL36" s="4"/>
      <c r="LAN36" s="4"/>
      <c r="LAO36" s="8"/>
      <c r="LAP36" s="8"/>
      <c r="LAQ36" s="7"/>
      <c r="LAR36" s="7"/>
      <c r="LAV36" s="13"/>
      <c r="LAZ36" s="20"/>
      <c r="LBB36" s="4"/>
      <c r="LBD36" s="4"/>
      <c r="LBE36" s="8"/>
      <c r="LBF36" s="8"/>
      <c r="LBG36" s="7"/>
      <c r="LBH36" s="7"/>
      <c r="LBL36" s="13"/>
      <c r="LBP36" s="20"/>
      <c r="LBR36" s="4"/>
      <c r="LBT36" s="4"/>
      <c r="LBU36" s="8"/>
      <c r="LBV36" s="8"/>
      <c r="LBW36" s="7"/>
      <c r="LBX36" s="7"/>
      <c r="LCB36" s="13"/>
      <c r="LCF36" s="20"/>
      <c r="LCH36" s="4"/>
      <c r="LCJ36" s="4"/>
      <c r="LCK36" s="8"/>
      <c r="LCL36" s="8"/>
      <c r="LCM36" s="7"/>
      <c r="LCN36" s="7"/>
      <c r="LCR36" s="13"/>
      <c r="LCV36" s="20"/>
      <c r="LCX36" s="4"/>
      <c r="LCZ36" s="4"/>
      <c r="LDA36" s="8"/>
      <c r="LDB36" s="8"/>
      <c r="LDC36" s="7"/>
      <c r="LDD36" s="7"/>
      <c r="LDH36" s="13"/>
      <c r="LDL36" s="20"/>
      <c r="LDN36" s="4"/>
      <c r="LDP36" s="4"/>
      <c r="LDQ36" s="8"/>
      <c r="LDR36" s="8"/>
      <c r="LDS36" s="7"/>
      <c r="LDT36" s="7"/>
      <c r="LDX36" s="13"/>
      <c r="LEB36" s="20"/>
      <c r="LED36" s="4"/>
      <c r="LEF36" s="4"/>
      <c r="LEG36" s="8"/>
      <c r="LEH36" s="8"/>
      <c r="LEI36" s="7"/>
      <c r="LEJ36" s="7"/>
      <c r="LEN36" s="13"/>
      <c r="LER36" s="20"/>
      <c r="LET36" s="4"/>
      <c r="LEV36" s="4"/>
      <c r="LEW36" s="8"/>
      <c r="LEX36" s="8"/>
      <c r="LEY36" s="7"/>
      <c r="LEZ36" s="7"/>
      <c r="LFD36" s="13"/>
      <c r="LFH36" s="20"/>
      <c r="LFJ36" s="4"/>
      <c r="LFL36" s="4"/>
      <c r="LFM36" s="8"/>
      <c r="LFN36" s="8"/>
      <c r="LFO36" s="7"/>
      <c r="LFP36" s="7"/>
      <c r="LFT36" s="13"/>
      <c r="LFX36" s="20"/>
      <c r="LFZ36" s="4"/>
      <c r="LGB36" s="4"/>
      <c r="LGC36" s="8"/>
      <c r="LGD36" s="8"/>
      <c r="LGE36" s="7"/>
      <c r="LGF36" s="7"/>
      <c r="LGJ36" s="13"/>
      <c r="LGN36" s="20"/>
      <c r="LGP36" s="4"/>
      <c r="LGR36" s="4"/>
      <c r="LGS36" s="8"/>
      <c r="LGT36" s="8"/>
      <c r="LGU36" s="7"/>
      <c r="LGV36" s="7"/>
      <c r="LGZ36" s="13"/>
      <c r="LHD36" s="20"/>
      <c r="LHF36" s="4"/>
      <c r="LHH36" s="4"/>
      <c r="LHI36" s="8"/>
      <c r="LHJ36" s="8"/>
      <c r="LHK36" s="7"/>
      <c r="LHL36" s="7"/>
      <c r="LHP36" s="13"/>
      <c r="LHT36" s="20"/>
      <c r="LHV36" s="4"/>
      <c r="LHX36" s="4"/>
      <c r="LHY36" s="8"/>
      <c r="LHZ36" s="8"/>
      <c r="LIA36" s="7"/>
      <c r="LIB36" s="7"/>
      <c r="LIF36" s="13"/>
      <c r="LIJ36" s="20"/>
      <c r="LIL36" s="4"/>
      <c r="LIN36" s="4"/>
      <c r="LIO36" s="8"/>
      <c r="LIP36" s="8"/>
      <c r="LIQ36" s="7"/>
      <c r="LIR36" s="7"/>
      <c r="LIV36" s="13"/>
      <c r="LIZ36" s="20"/>
      <c r="LJB36" s="4"/>
      <c r="LJD36" s="4"/>
      <c r="LJE36" s="8"/>
      <c r="LJF36" s="8"/>
      <c r="LJG36" s="7"/>
      <c r="LJH36" s="7"/>
      <c r="LJL36" s="13"/>
      <c r="LJP36" s="20"/>
      <c r="LJR36" s="4"/>
      <c r="LJT36" s="4"/>
      <c r="LJU36" s="8"/>
      <c r="LJV36" s="8"/>
      <c r="LJW36" s="7"/>
      <c r="LJX36" s="7"/>
      <c r="LKB36" s="13"/>
      <c r="LKF36" s="20"/>
      <c r="LKH36" s="4"/>
      <c r="LKJ36" s="4"/>
      <c r="LKK36" s="8"/>
      <c r="LKL36" s="8"/>
      <c r="LKM36" s="7"/>
      <c r="LKN36" s="7"/>
      <c r="LKR36" s="13"/>
      <c r="LKV36" s="20"/>
      <c r="LKX36" s="4"/>
      <c r="LKZ36" s="4"/>
      <c r="LLA36" s="8"/>
      <c r="LLB36" s="8"/>
      <c r="LLC36" s="7"/>
      <c r="LLD36" s="7"/>
      <c r="LLH36" s="13"/>
      <c r="LLL36" s="20"/>
      <c r="LLN36" s="4"/>
      <c r="LLP36" s="4"/>
      <c r="LLQ36" s="8"/>
      <c r="LLR36" s="8"/>
      <c r="LLS36" s="7"/>
      <c r="LLT36" s="7"/>
      <c r="LLX36" s="13"/>
      <c r="LMB36" s="20"/>
      <c r="LMD36" s="4"/>
      <c r="LMF36" s="4"/>
      <c r="LMG36" s="8"/>
      <c r="LMH36" s="8"/>
      <c r="LMI36" s="7"/>
      <c r="LMJ36" s="7"/>
      <c r="LMN36" s="13"/>
      <c r="LMR36" s="20"/>
      <c r="LMT36" s="4"/>
      <c r="LMV36" s="4"/>
      <c r="LMW36" s="8"/>
      <c r="LMX36" s="8"/>
      <c r="LMY36" s="7"/>
      <c r="LMZ36" s="7"/>
      <c r="LND36" s="13"/>
      <c r="LNH36" s="20"/>
      <c r="LNJ36" s="4"/>
      <c r="LNL36" s="4"/>
      <c r="LNM36" s="8"/>
      <c r="LNN36" s="8"/>
      <c r="LNO36" s="7"/>
      <c r="LNP36" s="7"/>
      <c r="LNT36" s="13"/>
      <c r="LNX36" s="20"/>
      <c r="LNZ36" s="4"/>
      <c r="LOB36" s="4"/>
      <c r="LOC36" s="8"/>
      <c r="LOD36" s="8"/>
      <c r="LOE36" s="7"/>
      <c r="LOF36" s="7"/>
      <c r="LOJ36" s="13"/>
      <c r="LON36" s="20"/>
      <c r="LOP36" s="4"/>
      <c r="LOR36" s="4"/>
      <c r="LOS36" s="8"/>
      <c r="LOT36" s="8"/>
      <c r="LOU36" s="7"/>
      <c r="LOV36" s="7"/>
      <c r="LOZ36" s="13"/>
      <c r="LPD36" s="20"/>
      <c r="LPF36" s="4"/>
      <c r="LPH36" s="4"/>
      <c r="LPI36" s="8"/>
      <c r="LPJ36" s="8"/>
      <c r="LPK36" s="7"/>
      <c r="LPL36" s="7"/>
      <c r="LPP36" s="13"/>
      <c r="LPT36" s="20"/>
      <c r="LPV36" s="4"/>
      <c r="LPX36" s="4"/>
      <c r="LPY36" s="8"/>
      <c r="LPZ36" s="8"/>
      <c r="LQA36" s="7"/>
      <c r="LQB36" s="7"/>
      <c r="LQF36" s="13"/>
      <c r="LQJ36" s="20"/>
      <c r="LQL36" s="4"/>
      <c r="LQN36" s="4"/>
      <c r="LQO36" s="8"/>
      <c r="LQP36" s="8"/>
      <c r="LQQ36" s="7"/>
      <c r="LQR36" s="7"/>
      <c r="LQV36" s="13"/>
      <c r="LQZ36" s="20"/>
      <c r="LRB36" s="4"/>
      <c r="LRD36" s="4"/>
      <c r="LRE36" s="8"/>
      <c r="LRF36" s="8"/>
      <c r="LRG36" s="7"/>
      <c r="LRH36" s="7"/>
      <c r="LRL36" s="13"/>
      <c r="LRP36" s="20"/>
      <c r="LRR36" s="4"/>
      <c r="LRT36" s="4"/>
      <c r="LRU36" s="8"/>
      <c r="LRV36" s="8"/>
      <c r="LRW36" s="7"/>
      <c r="LRX36" s="7"/>
      <c r="LSB36" s="13"/>
      <c r="LSF36" s="20"/>
      <c r="LSH36" s="4"/>
      <c r="LSJ36" s="4"/>
      <c r="LSK36" s="8"/>
      <c r="LSL36" s="8"/>
      <c r="LSM36" s="7"/>
      <c r="LSN36" s="7"/>
      <c r="LSR36" s="13"/>
      <c r="LSV36" s="20"/>
      <c r="LSX36" s="4"/>
      <c r="LSZ36" s="4"/>
      <c r="LTA36" s="8"/>
      <c r="LTB36" s="8"/>
      <c r="LTC36" s="7"/>
      <c r="LTD36" s="7"/>
      <c r="LTH36" s="13"/>
      <c r="LTL36" s="20"/>
      <c r="LTN36" s="4"/>
      <c r="LTP36" s="4"/>
      <c r="LTQ36" s="8"/>
      <c r="LTR36" s="8"/>
      <c r="LTS36" s="7"/>
      <c r="LTT36" s="7"/>
      <c r="LTX36" s="13"/>
      <c r="LUB36" s="20"/>
      <c r="LUD36" s="4"/>
      <c r="LUF36" s="4"/>
      <c r="LUG36" s="8"/>
      <c r="LUH36" s="8"/>
      <c r="LUI36" s="7"/>
      <c r="LUJ36" s="7"/>
      <c r="LUN36" s="13"/>
      <c r="LUR36" s="20"/>
      <c r="LUT36" s="4"/>
      <c r="LUV36" s="4"/>
      <c r="LUW36" s="8"/>
      <c r="LUX36" s="8"/>
      <c r="LUY36" s="7"/>
      <c r="LUZ36" s="7"/>
      <c r="LVD36" s="13"/>
      <c r="LVH36" s="20"/>
      <c r="LVJ36" s="4"/>
      <c r="LVL36" s="4"/>
      <c r="LVM36" s="8"/>
      <c r="LVN36" s="8"/>
      <c r="LVO36" s="7"/>
      <c r="LVP36" s="7"/>
      <c r="LVT36" s="13"/>
      <c r="LVX36" s="20"/>
      <c r="LVZ36" s="4"/>
      <c r="LWB36" s="4"/>
      <c r="LWC36" s="8"/>
      <c r="LWD36" s="8"/>
      <c r="LWE36" s="7"/>
      <c r="LWF36" s="7"/>
      <c r="LWJ36" s="13"/>
      <c r="LWN36" s="20"/>
      <c r="LWP36" s="4"/>
      <c r="LWR36" s="4"/>
      <c r="LWS36" s="8"/>
      <c r="LWT36" s="8"/>
      <c r="LWU36" s="7"/>
      <c r="LWV36" s="7"/>
      <c r="LWZ36" s="13"/>
      <c r="LXD36" s="20"/>
      <c r="LXF36" s="4"/>
      <c r="LXH36" s="4"/>
      <c r="LXI36" s="8"/>
      <c r="LXJ36" s="8"/>
      <c r="LXK36" s="7"/>
      <c r="LXL36" s="7"/>
      <c r="LXP36" s="13"/>
      <c r="LXT36" s="20"/>
      <c r="LXV36" s="4"/>
      <c r="LXX36" s="4"/>
      <c r="LXY36" s="8"/>
      <c r="LXZ36" s="8"/>
      <c r="LYA36" s="7"/>
      <c r="LYB36" s="7"/>
      <c r="LYF36" s="13"/>
      <c r="LYJ36" s="20"/>
      <c r="LYL36" s="4"/>
      <c r="LYN36" s="4"/>
      <c r="LYO36" s="8"/>
      <c r="LYP36" s="8"/>
      <c r="LYQ36" s="7"/>
      <c r="LYR36" s="7"/>
      <c r="LYV36" s="13"/>
      <c r="LYZ36" s="20"/>
      <c r="LZB36" s="4"/>
      <c r="LZD36" s="4"/>
      <c r="LZE36" s="8"/>
      <c r="LZF36" s="8"/>
      <c r="LZG36" s="7"/>
      <c r="LZH36" s="7"/>
      <c r="LZL36" s="13"/>
      <c r="LZP36" s="20"/>
      <c r="LZR36" s="4"/>
      <c r="LZT36" s="4"/>
      <c r="LZU36" s="8"/>
      <c r="LZV36" s="8"/>
      <c r="LZW36" s="7"/>
      <c r="LZX36" s="7"/>
      <c r="MAB36" s="13"/>
      <c r="MAF36" s="20"/>
      <c r="MAH36" s="4"/>
      <c r="MAJ36" s="4"/>
      <c r="MAK36" s="8"/>
      <c r="MAL36" s="8"/>
      <c r="MAM36" s="7"/>
      <c r="MAN36" s="7"/>
      <c r="MAR36" s="13"/>
      <c r="MAV36" s="20"/>
      <c r="MAX36" s="4"/>
      <c r="MAZ36" s="4"/>
      <c r="MBA36" s="8"/>
      <c r="MBB36" s="8"/>
      <c r="MBC36" s="7"/>
      <c r="MBD36" s="7"/>
      <c r="MBH36" s="13"/>
      <c r="MBL36" s="20"/>
      <c r="MBN36" s="4"/>
      <c r="MBP36" s="4"/>
      <c r="MBQ36" s="8"/>
      <c r="MBR36" s="8"/>
      <c r="MBS36" s="7"/>
      <c r="MBT36" s="7"/>
      <c r="MBX36" s="13"/>
      <c r="MCB36" s="20"/>
      <c r="MCD36" s="4"/>
      <c r="MCF36" s="4"/>
      <c r="MCG36" s="8"/>
      <c r="MCH36" s="8"/>
      <c r="MCI36" s="7"/>
      <c r="MCJ36" s="7"/>
      <c r="MCN36" s="13"/>
      <c r="MCR36" s="20"/>
      <c r="MCT36" s="4"/>
      <c r="MCV36" s="4"/>
      <c r="MCW36" s="8"/>
      <c r="MCX36" s="8"/>
      <c r="MCY36" s="7"/>
      <c r="MCZ36" s="7"/>
      <c r="MDD36" s="13"/>
      <c r="MDH36" s="20"/>
      <c r="MDJ36" s="4"/>
      <c r="MDL36" s="4"/>
      <c r="MDM36" s="8"/>
      <c r="MDN36" s="8"/>
      <c r="MDO36" s="7"/>
      <c r="MDP36" s="7"/>
      <c r="MDT36" s="13"/>
      <c r="MDX36" s="20"/>
      <c r="MDZ36" s="4"/>
      <c r="MEB36" s="4"/>
      <c r="MEC36" s="8"/>
      <c r="MED36" s="8"/>
      <c r="MEE36" s="7"/>
      <c r="MEF36" s="7"/>
      <c r="MEJ36" s="13"/>
      <c r="MEN36" s="20"/>
      <c r="MEP36" s="4"/>
      <c r="MER36" s="4"/>
      <c r="MES36" s="8"/>
      <c r="MET36" s="8"/>
      <c r="MEU36" s="7"/>
      <c r="MEV36" s="7"/>
      <c r="MEZ36" s="13"/>
      <c r="MFD36" s="20"/>
      <c r="MFF36" s="4"/>
      <c r="MFH36" s="4"/>
      <c r="MFI36" s="8"/>
      <c r="MFJ36" s="8"/>
      <c r="MFK36" s="7"/>
      <c r="MFL36" s="7"/>
      <c r="MFP36" s="13"/>
      <c r="MFT36" s="20"/>
      <c r="MFV36" s="4"/>
      <c r="MFX36" s="4"/>
      <c r="MFY36" s="8"/>
      <c r="MFZ36" s="8"/>
      <c r="MGA36" s="7"/>
      <c r="MGB36" s="7"/>
      <c r="MGF36" s="13"/>
      <c r="MGJ36" s="20"/>
      <c r="MGL36" s="4"/>
      <c r="MGN36" s="4"/>
      <c r="MGO36" s="8"/>
      <c r="MGP36" s="8"/>
      <c r="MGQ36" s="7"/>
      <c r="MGR36" s="7"/>
      <c r="MGV36" s="13"/>
      <c r="MGZ36" s="20"/>
      <c r="MHB36" s="4"/>
      <c r="MHD36" s="4"/>
      <c r="MHE36" s="8"/>
      <c r="MHF36" s="8"/>
      <c r="MHG36" s="7"/>
      <c r="MHH36" s="7"/>
      <c r="MHL36" s="13"/>
      <c r="MHP36" s="20"/>
      <c r="MHR36" s="4"/>
      <c r="MHT36" s="4"/>
      <c r="MHU36" s="8"/>
      <c r="MHV36" s="8"/>
      <c r="MHW36" s="7"/>
      <c r="MHX36" s="7"/>
      <c r="MIB36" s="13"/>
      <c r="MIF36" s="20"/>
      <c r="MIH36" s="4"/>
      <c r="MIJ36" s="4"/>
      <c r="MIK36" s="8"/>
      <c r="MIL36" s="8"/>
      <c r="MIM36" s="7"/>
      <c r="MIN36" s="7"/>
      <c r="MIR36" s="13"/>
      <c r="MIV36" s="20"/>
      <c r="MIX36" s="4"/>
      <c r="MIZ36" s="4"/>
      <c r="MJA36" s="8"/>
      <c r="MJB36" s="8"/>
      <c r="MJC36" s="7"/>
      <c r="MJD36" s="7"/>
      <c r="MJH36" s="13"/>
      <c r="MJL36" s="20"/>
      <c r="MJN36" s="4"/>
      <c r="MJP36" s="4"/>
      <c r="MJQ36" s="8"/>
      <c r="MJR36" s="8"/>
      <c r="MJS36" s="7"/>
      <c r="MJT36" s="7"/>
      <c r="MJX36" s="13"/>
      <c r="MKB36" s="20"/>
      <c r="MKD36" s="4"/>
      <c r="MKF36" s="4"/>
      <c r="MKG36" s="8"/>
      <c r="MKH36" s="8"/>
      <c r="MKI36" s="7"/>
      <c r="MKJ36" s="7"/>
      <c r="MKN36" s="13"/>
      <c r="MKR36" s="20"/>
      <c r="MKT36" s="4"/>
      <c r="MKV36" s="4"/>
      <c r="MKW36" s="8"/>
      <c r="MKX36" s="8"/>
      <c r="MKY36" s="7"/>
      <c r="MKZ36" s="7"/>
      <c r="MLD36" s="13"/>
      <c r="MLH36" s="20"/>
      <c r="MLJ36" s="4"/>
      <c r="MLL36" s="4"/>
      <c r="MLM36" s="8"/>
      <c r="MLN36" s="8"/>
      <c r="MLO36" s="7"/>
      <c r="MLP36" s="7"/>
      <c r="MLT36" s="13"/>
      <c r="MLX36" s="20"/>
      <c r="MLZ36" s="4"/>
      <c r="MMB36" s="4"/>
      <c r="MMC36" s="8"/>
      <c r="MMD36" s="8"/>
      <c r="MME36" s="7"/>
      <c r="MMF36" s="7"/>
      <c r="MMJ36" s="13"/>
      <c r="MMN36" s="20"/>
      <c r="MMP36" s="4"/>
      <c r="MMR36" s="4"/>
      <c r="MMS36" s="8"/>
      <c r="MMT36" s="8"/>
      <c r="MMU36" s="7"/>
      <c r="MMV36" s="7"/>
      <c r="MMZ36" s="13"/>
      <c r="MND36" s="20"/>
      <c r="MNF36" s="4"/>
      <c r="MNH36" s="4"/>
      <c r="MNI36" s="8"/>
      <c r="MNJ36" s="8"/>
      <c r="MNK36" s="7"/>
      <c r="MNL36" s="7"/>
      <c r="MNP36" s="13"/>
      <c r="MNT36" s="20"/>
      <c r="MNV36" s="4"/>
      <c r="MNX36" s="4"/>
      <c r="MNY36" s="8"/>
      <c r="MNZ36" s="8"/>
      <c r="MOA36" s="7"/>
      <c r="MOB36" s="7"/>
      <c r="MOF36" s="13"/>
      <c r="MOJ36" s="20"/>
      <c r="MOL36" s="4"/>
      <c r="MON36" s="4"/>
      <c r="MOO36" s="8"/>
      <c r="MOP36" s="8"/>
      <c r="MOQ36" s="7"/>
      <c r="MOR36" s="7"/>
      <c r="MOV36" s="13"/>
      <c r="MOZ36" s="20"/>
      <c r="MPB36" s="4"/>
      <c r="MPD36" s="4"/>
      <c r="MPE36" s="8"/>
      <c r="MPF36" s="8"/>
      <c r="MPG36" s="7"/>
      <c r="MPH36" s="7"/>
      <c r="MPL36" s="13"/>
      <c r="MPP36" s="20"/>
      <c r="MPR36" s="4"/>
      <c r="MPT36" s="4"/>
      <c r="MPU36" s="8"/>
      <c r="MPV36" s="8"/>
      <c r="MPW36" s="7"/>
      <c r="MPX36" s="7"/>
      <c r="MQB36" s="13"/>
      <c r="MQF36" s="20"/>
      <c r="MQH36" s="4"/>
      <c r="MQJ36" s="4"/>
      <c r="MQK36" s="8"/>
      <c r="MQL36" s="8"/>
      <c r="MQM36" s="7"/>
      <c r="MQN36" s="7"/>
      <c r="MQR36" s="13"/>
      <c r="MQV36" s="20"/>
      <c r="MQX36" s="4"/>
      <c r="MQZ36" s="4"/>
      <c r="MRA36" s="8"/>
      <c r="MRB36" s="8"/>
      <c r="MRC36" s="7"/>
      <c r="MRD36" s="7"/>
      <c r="MRH36" s="13"/>
      <c r="MRL36" s="20"/>
      <c r="MRN36" s="4"/>
      <c r="MRP36" s="4"/>
      <c r="MRQ36" s="8"/>
      <c r="MRR36" s="8"/>
      <c r="MRS36" s="7"/>
      <c r="MRT36" s="7"/>
      <c r="MRX36" s="13"/>
      <c r="MSB36" s="20"/>
      <c r="MSD36" s="4"/>
      <c r="MSF36" s="4"/>
      <c r="MSG36" s="8"/>
      <c r="MSH36" s="8"/>
      <c r="MSI36" s="7"/>
      <c r="MSJ36" s="7"/>
      <c r="MSN36" s="13"/>
      <c r="MSR36" s="20"/>
      <c r="MST36" s="4"/>
      <c r="MSV36" s="4"/>
      <c r="MSW36" s="8"/>
      <c r="MSX36" s="8"/>
      <c r="MSY36" s="7"/>
      <c r="MSZ36" s="7"/>
      <c r="MTD36" s="13"/>
      <c r="MTH36" s="20"/>
      <c r="MTJ36" s="4"/>
      <c r="MTL36" s="4"/>
      <c r="MTM36" s="8"/>
      <c r="MTN36" s="8"/>
      <c r="MTO36" s="7"/>
      <c r="MTP36" s="7"/>
      <c r="MTT36" s="13"/>
      <c r="MTX36" s="20"/>
      <c r="MTZ36" s="4"/>
      <c r="MUB36" s="4"/>
      <c r="MUC36" s="8"/>
      <c r="MUD36" s="8"/>
      <c r="MUE36" s="7"/>
      <c r="MUF36" s="7"/>
      <c r="MUJ36" s="13"/>
      <c r="MUN36" s="20"/>
      <c r="MUP36" s="4"/>
      <c r="MUR36" s="4"/>
      <c r="MUS36" s="8"/>
      <c r="MUT36" s="8"/>
      <c r="MUU36" s="7"/>
      <c r="MUV36" s="7"/>
      <c r="MUZ36" s="13"/>
      <c r="MVD36" s="20"/>
      <c r="MVF36" s="4"/>
      <c r="MVH36" s="4"/>
      <c r="MVI36" s="8"/>
      <c r="MVJ36" s="8"/>
      <c r="MVK36" s="7"/>
      <c r="MVL36" s="7"/>
      <c r="MVP36" s="13"/>
      <c r="MVT36" s="20"/>
      <c r="MVV36" s="4"/>
      <c r="MVX36" s="4"/>
      <c r="MVY36" s="8"/>
      <c r="MVZ36" s="8"/>
      <c r="MWA36" s="7"/>
      <c r="MWB36" s="7"/>
      <c r="MWF36" s="13"/>
      <c r="MWJ36" s="20"/>
      <c r="MWL36" s="4"/>
      <c r="MWN36" s="4"/>
      <c r="MWO36" s="8"/>
      <c r="MWP36" s="8"/>
      <c r="MWQ36" s="7"/>
      <c r="MWR36" s="7"/>
      <c r="MWV36" s="13"/>
      <c r="MWZ36" s="20"/>
      <c r="MXB36" s="4"/>
      <c r="MXD36" s="4"/>
      <c r="MXE36" s="8"/>
      <c r="MXF36" s="8"/>
      <c r="MXG36" s="7"/>
      <c r="MXH36" s="7"/>
      <c r="MXL36" s="13"/>
      <c r="MXP36" s="20"/>
      <c r="MXR36" s="4"/>
      <c r="MXT36" s="4"/>
      <c r="MXU36" s="8"/>
      <c r="MXV36" s="8"/>
      <c r="MXW36" s="7"/>
      <c r="MXX36" s="7"/>
      <c r="MYB36" s="13"/>
      <c r="MYF36" s="20"/>
      <c r="MYH36" s="4"/>
      <c r="MYJ36" s="4"/>
      <c r="MYK36" s="8"/>
      <c r="MYL36" s="8"/>
      <c r="MYM36" s="7"/>
      <c r="MYN36" s="7"/>
      <c r="MYR36" s="13"/>
      <c r="MYV36" s="20"/>
      <c r="MYX36" s="4"/>
      <c r="MYZ36" s="4"/>
      <c r="MZA36" s="8"/>
      <c r="MZB36" s="8"/>
      <c r="MZC36" s="7"/>
      <c r="MZD36" s="7"/>
      <c r="MZH36" s="13"/>
      <c r="MZL36" s="20"/>
      <c r="MZN36" s="4"/>
      <c r="MZP36" s="4"/>
      <c r="MZQ36" s="8"/>
      <c r="MZR36" s="8"/>
      <c r="MZS36" s="7"/>
      <c r="MZT36" s="7"/>
      <c r="MZX36" s="13"/>
      <c r="NAB36" s="20"/>
      <c r="NAD36" s="4"/>
      <c r="NAF36" s="4"/>
      <c r="NAG36" s="8"/>
      <c r="NAH36" s="8"/>
      <c r="NAI36" s="7"/>
      <c r="NAJ36" s="7"/>
      <c r="NAN36" s="13"/>
      <c r="NAR36" s="20"/>
      <c r="NAT36" s="4"/>
      <c r="NAV36" s="4"/>
      <c r="NAW36" s="8"/>
      <c r="NAX36" s="8"/>
      <c r="NAY36" s="7"/>
      <c r="NAZ36" s="7"/>
      <c r="NBD36" s="13"/>
      <c r="NBH36" s="20"/>
      <c r="NBJ36" s="4"/>
      <c r="NBL36" s="4"/>
      <c r="NBM36" s="8"/>
      <c r="NBN36" s="8"/>
      <c r="NBO36" s="7"/>
      <c r="NBP36" s="7"/>
      <c r="NBT36" s="13"/>
      <c r="NBX36" s="20"/>
      <c r="NBZ36" s="4"/>
      <c r="NCB36" s="4"/>
      <c r="NCC36" s="8"/>
      <c r="NCD36" s="8"/>
      <c r="NCE36" s="7"/>
      <c r="NCF36" s="7"/>
      <c r="NCJ36" s="13"/>
      <c r="NCN36" s="20"/>
      <c r="NCP36" s="4"/>
      <c r="NCR36" s="4"/>
      <c r="NCS36" s="8"/>
      <c r="NCT36" s="8"/>
      <c r="NCU36" s="7"/>
      <c r="NCV36" s="7"/>
      <c r="NCZ36" s="13"/>
      <c r="NDD36" s="20"/>
      <c r="NDF36" s="4"/>
      <c r="NDH36" s="4"/>
      <c r="NDI36" s="8"/>
      <c r="NDJ36" s="8"/>
      <c r="NDK36" s="7"/>
      <c r="NDL36" s="7"/>
      <c r="NDP36" s="13"/>
      <c r="NDT36" s="20"/>
      <c r="NDV36" s="4"/>
      <c r="NDX36" s="4"/>
      <c r="NDY36" s="8"/>
      <c r="NDZ36" s="8"/>
      <c r="NEA36" s="7"/>
      <c r="NEB36" s="7"/>
      <c r="NEF36" s="13"/>
      <c r="NEJ36" s="20"/>
      <c r="NEL36" s="4"/>
      <c r="NEN36" s="4"/>
      <c r="NEO36" s="8"/>
      <c r="NEP36" s="8"/>
      <c r="NEQ36" s="7"/>
      <c r="NER36" s="7"/>
      <c r="NEV36" s="13"/>
      <c r="NEZ36" s="20"/>
      <c r="NFB36" s="4"/>
      <c r="NFD36" s="4"/>
      <c r="NFE36" s="8"/>
      <c r="NFF36" s="8"/>
      <c r="NFG36" s="7"/>
      <c r="NFH36" s="7"/>
      <c r="NFL36" s="13"/>
      <c r="NFP36" s="20"/>
      <c r="NFR36" s="4"/>
      <c r="NFT36" s="4"/>
      <c r="NFU36" s="8"/>
      <c r="NFV36" s="8"/>
      <c r="NFW36" s="7"/>
      <c r="NFX36" s="7"/>
      <c r="NGB36" s="13"/>
      <c r="NGF36" s="20"/>
      <c r="NGH36" s="4"/>
      <c r="NGJ36" s="4"/>
      <c r="NGK36" s="8"/>
      <c r="NGL36" s="8"/>
      <c r="NGM36" s="7"/>
      <c r="NGN36" s="7"/>
      <c r="NGR36" s="13"/>
      <c r="NGV36" s="20"/>
      <c r="NGX36" s="4"/>
      <c r="NGZ36" s="4"/>
      <c r="NHA36" s="8"/>
      <c r="NHB36" s="8"/>
      <c r="NHC36" s="7"/>
      <c r="NHD36" s="7"/>
      <c r="NHH36" s="13"/>
      <c r="NHL36" s="20"/>
      <c r="NHN36" s="4"/>
      <c r="NHP36" s="4"/>
      <c r="NHQ36" s="8"/>
      <c r="NHR36" s="8"/>
      <c r="NHS36" s="7"/>
      <c r="NHT36" s="7"/>
      <c r="NHX36" s="13"/>
      <c r="NIB36" s="20"/>
      <c r="NID36" s="4"/>
      <c r="NIF36" s="4"/>
      <c r="NIG36" s="8"/>
      <c r="NIH36" s="8"/>
      <c r="NII36" s="7"/>
      <c r="NIJ36" s="7"/>
      <c r="NIN36" s="13"/>
      <c r="NIR36" s="20"/>
      <c r="NIT36" s="4"/>
      <c r="NIV36" s="4"/>
      <c r="NIW36" s="8"/>
      <c r="NIX36" s="8"/>
      <c r="NIY36" s="7"/>
      <c r="NIZ36" s="7"/>
      <c r="NJD36" s="13"/>
      <c r="NJH36" s="20"/>
      <c r="NJJ36" s="4"/>
      <c r="NJL36" s="4"/>
      <c r="NJM36" s="8"/>
      <c r="NJN36" s="8"/>
      <c r="NJO36" s="7"/>
      <c r="NJP36" s="7"/>
      <c r="NJT36" s="13"/>
      <c r="NJX36" s="20"/>
      <c r="NJZ36" s="4"/>
      <c r="NKB36" s="4"/>
      <c r="NKC36" s="8"/>
      <c r="NKD36" s="8"/>
      <c r="NKE36" s="7"/>
      <c r="NKF36" s="7"/>
      <c r="NKJ36" s="13"/>
      <c r="NKN36" s="20"/>
      <c r="NKP36" s="4"/>
      <c r="NKR36" s="4"/>
      <c r="NKS36" s="8"/>
      <c r="NKT36" s="8"/>
      <c r="NKU36" s="7"/>
      <c r="NKV36" s="7"/>
      <c r="NKZ36" s="13"/>
      <c r="NLD36" s="20"/>
      <c r="NLF36" s="4"/>
      <c r="NLH36" s="4"/>
      <c r="NLI36" s="8"/>
      <c r="NLJ36" s="8"/>
      <c r="NLK36" s="7"/>
      <c r="NLL36" s="7"/>
      <c r="NLP36" s="13"/>
      <c r="NLT36" s="20"/>
      <c r="NLV36" s="4"/>
      <c r="NLX36" s="4"/>
      <c r="NLY36" s="8"/>
      <c r="NLZ36" s="8"/>
      <c r="NMA36" s="7"/>
      <c r="NMB36" s="7"/>
      <c r="NMF36" s="13"/>
      <c r="NMJ36" s="20"/>
      <c r="NML36" s="4"/>
      <c r="NMN36" s="4"/>
      <c r="NMO36" s="8"/>
      <c r="NMP36" s="8"/>
      <c r="NMQ36" s="7"/>
      <c r="NMR36" s="7"/>
      <c r="NMV36" s="13"/>
      <c r="NMZ36" s="20"/>
      <c r="NNB36" s="4"/>
      <c r="NND36" s="4"/>
      <c r="NNE36" s="8"/>
      <c r="NNF36" s="8"/>
      <c r="NNG36" s="7"/>
      <c r="NNH36" s="7"/>
      <c r="NNL36" s="13"/>
      <c r="NNP36" s="20"/>
      <c r="NNR36" s="4"/>
      <c r="NNT36" s="4"/>
      <c r="NNU36" s="8"/>
      <c r="NNV36" s="8"/>
      <c r="NNW36" s="7"/>
      <c r="NNX36" s="7"/>
      <c r="NOB36" s="13"/>
      <c r="NOF36" s="20"/>
      <c r="NOH36" s="4"/>
      <c r="NOJ36" s="4"/>
      <c r="NOK36" s="8"/>
      <c r="NOL36" s="8"/>
      <c r="NOM36" s="7"/>
      <c r="NON36" s="7"/>
      <c r="NOR36" s="13"/>
      <c r="NOV36" s="20"/>
      <c r="NOX36" s="4"/>
      <c r="NOZ36" s="4"/>
      <c r="NPA36" s="8"/>
      <c r="NPB36" s="8"/>
      <c r="NPC36" s="7"/>
      <c r="NPD36" s="7"/>
      <c r="NPH36" s="13"/>
      <c r="NPL36" s="20"/>
      <c r="NPN36" s="4"/>
      <c r="NPP36" s="4"/>
      <c r="NPQ36" s="8"/>
      <c r="NPR36" s="8"/>
      <c r="NPS36" s="7"/>
      <c r="NPT36" s="7"/>
      <c r="NPX36" s="13"/>
      <c r="NQB36" s="20"/>
      <c r="NQD36" s="4"/>
      <c r="NQF36" s="4"/>
      <c r="NQG36" s="8"/>
      <c r="NQH36" s="8"/>
      <c r="NQI36" s="7"/>
      <c r="NQJ36" s="7"/>
      <c r="NQN36" s="13"/>
      <c r="NQR36" s="20"/>
      <c r="NQT36" s="4"/>
      <c r="NQV36" s="4"/>
      <c r="NQW36" s="8"/>
      <c r="NQX36" s="8"/>
      <c r="NQY36" s="7"/>
      <c r="NQZ36" s="7"/>
      <c r="NRD36" s="13"/>
      <c r="NRH36" s="20"/>
      <c r="NRJ36" s="4"/>
      <c r="NRL36" s="4"/>
      <c r="NRM36" s="8"/>
      <c r="NRN36" s="8"/>
      <c r="NRO36" s="7"/>
      <c r="NRP36" s="7"/>
      <c r="NRT36" s="13"/>
      <c r="NRX36" s="20"/>
      <c r="NRZ36" s="4"/>
      <c r="NSB36" s="4"/>
      <c r="NSC36" s="8"/>
      <c r="NSD36" s="8"/>
      <c r="NSE36" s="7"/>
      <c r="NSF36" s="7"/>
      <c r="NSJ36" s="13"/>
      <c r="NSN36" s="20"/>
      <c r="NSP36" s="4"/>
      <c r="NSR36" s="4"/>
      <c r="NSS36" s="8"/>
      <c r="NST36" s="8"/>
      <c r="NSU36" s="7"/>
      <c r="NSV36" s="7"/>
      <c r="NSZ36" s="13"/>
      <c r="NTD36" s="20"/>
      <c r="NTF36" s="4"/>
      <c r="NTH36" s="4"/>
      <c r="NTI36" s="8"/>
      <c r="NTJ36" s="8"/>
      <c r="NTK36" s="7"/>
      <c r="NTL36" s="7"/>
      <c r="NTP36" s="13"/>
      <c r="NTT36" s="20"/>
      <c r="NTV36" s="4"/>
      <c r="NTX36" s="4"/>
      <c r="NTY36" s="8"/>
      <c r="NTZ36" s="8"/>
      <c r="NUA36" s="7"/>
      <c r="NUB36" s="7"/>
      <c r="NUF36" s="13"/>
      <c r="NUJ36" s="20"/>
      <c r="NUL36" s="4"/>
      <c r="NUN36" s="4"/>
      <c r="NUO36" s="8"/>
      <c r="NUP36" s="8"/>
      <c r="NUQ36" s="7"/>
      <c r="NUR36" s="7"/>
      <c r="NUV36" s="13"/>
      <c r="NUZ36" s="20"/>
      <c r="NVB36" s="4"/>
      <c r="NVD36" s="4"/>
      <c r="NVE36" s="8"/>
      <c r="NVF36" s="8"/>
      <c r="NVG36" s="7"/>
      <c r="NVH36" s="7"/>
      <c r="NVL36" s="13"/>
      <c r="NVP36" s="20"/>
      <c r="NVR36" s="4"/>
      <c r="NVT36" s="4"/>
      <c r="NVU36" s="8"/>
      <c r="NVV36" s="8"/>
      <c r="NVW36" s="7"/>
      <c r="NVX36" s="7"/>
      <c r="NWB36" s="13"/>
      <c r="NWF36" s="20"/>
      <c r="NWH36" s="4"/>
      <c r="NWJ36" s="4"/>
      <c r="NWK36" s="8"/>
      <c r="NWL36" s="8"/>
      <c r="NWM36" s="7"/>
      <c r="NWN36" s="7"/>
      <c r="NWR36" s="13"/>
      <c r="NWV36" s="20"/>
      <c r="NWX36" s="4"/>
      <c r="NWZ36" s="4"/>
      <c r="NXA36" s="8"/>
      <c r="NXB36" s="8"/>
      <c r="NXC36" s="7"/>
      <c r="NXD36" s="7"/>
      <c r="NXH36" s="13"/>
      <c r="NXL36" s="20"/>
      <c r="NXN36" s="4"/>
      <c r="NXP36" s="4"/>
      <c r="NXQ36" s="8"/>
      <c r="NXR36" s="8"/>
      <c r="NXS36" s="7"/>
      <c r="NXT36" s="7"/>
      <c r="NXX36" s="13"/>
      <c r="NYB36" s="20"/>
      <c r="NYD36" s="4"/>
      <c r="NYF36" s="4"/>
      <c r="NYG36" s="8"/>
      <c r="NYH36" s="8"/>
      <c r="NYI36" s="7"/>
      <c r="NYJ36" s="7"/>
      <c r="NYN36" s="13"/>
      <c r="NYR36" s="20"/>
      <c r="NYT36" s="4"/>
      <c r="NYV36" s="4"/>
      <c r="NYW36" s="8"/>
      <c r="NYX36" s="8"/>
      <c r="NYY36" s="7"/>
      <c r="NYZ36" s="7"/>
      <c r="NZD36" s="13"/>
      <c r="NZH36" s="20"/>
      <c r="NZJ36" s="4"/>
      <c r="NZL36" s="4"/>
      <c r="NZM36" s="8"/>
      <c r="NZN36" s="8"/>
      <c r="NZO36" s="7"/>
      <c r="NZP36" s="7"/>
      <c r="NZT36" s="13"/>
      <c r="NZX36" s="20"/>
      <c r="NZZ36" s="4"/>
      <c r="OAB36" s="4"/>
      <c r="OAC36" s="8"/>
      <c r="OAD36" s="8"/>
      <c r="OAE36" s="7"/>
      <c r="OAF36" s="7"/>
      <c r="OAJ36" s="13"/>
      <c r="OAN36" s="20"/>
      <c r="OAP36" s="4"/>
      <c r="OAR36" s="4"/>
      <c r="OAS36" s="8"/>
      <c r="OAT36" s="8"/>
      <c r="OAU36" s="7"/>
      <c r="OAV36" s="7"/>
      <c r="OAZ36" s="13"/>
      <c r="OBD36" s="20"/>
      <c r="OBF36" s="4"/>
      <c r="OBH36" s="4"/>
      <c r="OBI36" s="8"/>
      <c r="OBJ36" s="8"/>
      <c r="OBK36" s="7"/>
      <c r="OBL36" s="7"/>
      <c r="OBP36" s="13"/>
      <c r="OBT36" s="20"/>
      <c r="OBV36" s="4"/>
      <c r="OBX36" s="4"/>
      <c r="OBY36" s="8"/>
      <c r="OBZ36" s="8"/>
      <c r="OCA36" s="7"/>
      <c r="OCB36" s="7"/>
      <c r="OCF36" s="13"/>
      <c r="OCJ36" s="20"/>
      <c r="OCL36" s="4"/>
      <c r="OCN36" s="4"/>
      <c r="OCO36" s="8"/>
      <c r="OCP36" s="8"/>
      <c r="OCQ36" s="7"/>
      <c r="OCR36" s="7"/>
      <c r="OCV36" s="13"/>
      <c r="OCZ36" s="20"/>
      <c r="ODB36" s="4"/>
      <c r="ODD36" s="4"/>
      <c r="ODE36" s="8"/>
      <c r="ODF36" s="8"/>
      <c r="ODG36" s="7"/>
      <c r="ODH36" s="7"/>
      <c r="ODL36" s="13"/>
      <c r="ODP36" s="20"/>
      <c r="ODR36" s="4"/>
      <c r="ODT36" s="4"/>
      <c r="ODU36" s="8"/>
      <c r="ODV36" s="8"/>
      <c r="ODW36" s="7"/>
      <c r="ODX36" s="7"/>
      <c r="OEB36" s="13"/>
      <c r="OEF36" s="20"/>
      <c r="OEH36" s="4"/>
      <c r="OEJ36" s="4"/>
      <c r="OEK36" s="8"/>
      <c r="OEL36" s="8"/>
      <c r="OEM36" s="7"/>
      <c r="OEN36" s="7"/>
      <c r="OER36" s="13"/>
      <c r="OEV36" s="20"/>
      <c r="OEX36" s="4"/>
      <c r="OEZ36" s="4"/>
      <c r="OFA36" s="8"/>
      <c r="OFB36" s="8"/>
      <c r="OFC36" s="7"/>
      <c r="OFD36" s="7"/>
      <c r="OFH36" s="13"/>
      <c r="OFL36" s="20"/>
      <c r="OFN36" s="4"/>
      <c r="OFP36" s="4"/>
      <c r="OFQ36" s="8"/>
      <c r="OFR36" s="8"/>
      <c r="OFS36" s="7"/>
      <c r="OFT36" s="7"/>
      <c r="OFX36" s="13"/>
      <c r="OGB36" s="20"/>
      <c r="OGD36" s="4"/>
      <c r="OGF36" s="4"/>
      <c r="OGG36" s="8"/>
      <c r="OGH36" s="8"/>
      <c r="OGI36" s="7"/>
      <c r="OGJ36" s="7"/>
      <c r="OGN36" s="13"/>
      <c r="OGR36" s="20"/>
      <c r="OGT36" s="4"/>
      <c r="OGV36" s="4"/>
      <c r="OGW36" s="8"/>
      <c r="OGX36" s="8"/>
      <c r="OGY36" s="7"/>
      <c r="OGZ36" s="7"/>
      <c r="OHD36" s="13"/>
      <c r="OHH36" s="20"/>
      <c r="OHJ36" s="4"/>
      <c r="OHL36" s="4"/>
      <c r="OHM36" s="8"/>
      <c r="OHN36" s="8"/>
      <c r="OHO36" s="7"/>
      <c r="OHP36" s="7"/>
      <c r="OHT36" s="13"/>
      <c r="OHX36" s="20"/>
      <c r="OHZ36" s="4"/>
      <c r="OIB36" s="4"/>
      <c r="OIC36" s="8"/>
      <c r="OID36" s="8"/>
      <c r="OIE36" s="7"/>
      <c r="OIF36" s="7"/>
      <c r="OIJ36" s="13"/>
      <c r="OIN36" s="20"/>
      <c r="OIP36" s="4"/>
      <c r="OIR36" s="4"/>
      <c r="OIS36" s="8"/>
      <c r="OIT36" s="8"/>
      <c r="OIU36" s="7"/>
      <c r="OIV36" s="7"/>
      <c r="OIZ36" s="13"/>
      <c r="OJD36" s="20"/>
      <c r="OJF36" s="4"/>
      <c r="OJH36" s="4"/>
      <c r="OJI36" s="8"/>
      <c r="OJJ36" s="8"/>
      <c r="OJK36" s="7"/>
      <c r="OJL36" s="7"/>
      <c r="OJP36" s="13"/>
      <c r="OJT36" s="20"/>
      <c r="OJV36" s="4"/>
      <c r="OJX36" s="4"/>
      <c r="OJY36" s="8"/>
      <c r="OJZ36" s="8"/>
      <c r="OKA36" s="7"/>
      <c r="OKB36" s="7"/>
      <c r="OKF36" s="13"/>
      <c r="OKJ36" s="20"/>
      <c r="OKL36" s="4"/>
      <c r="OKN36" s="4"/>
      <c r="OKO36" s="8"/>
      <c r="OKP36" s="8"/>
      <c r="OKQ36" s="7"/>
      <c r="OKR36" s="7"/>
      <c r="OKV36" s="13"/>
      <c r="OKZ36" s="20"/>
      <c r="OLB36" s="4"/>
      <c r="OLD36" s="4"/>
      <c r="OLE36" s="8"/>
      <c r="OLF36" s="8"/>
      <c r="OLG36" s="7"/>
      <c r="OLH36" s="7"/>
      <c r="OLL36" s="13"/>
      <c r="OLP36" s="20"/>
      <c r="OLR36" s="4"/>
      <c r="OLT36" s="4"/>
      <c r="OLU36" s="8"/>
      <c r="OLV36" s="8"/>
      <c r="OLW36" s="7"/>
      <c r="OLX36" s="7"/>
      <c r="OMB36" s="13"/>
      <c r="OMF36" s="20"/>
      <c r="OMH36" s="4"/>
      <c r="OMJ36" s="4"/>
      <c r="OMK36" s="8"/>
      <c r="OML36" s="8"/>
      <c r="OMM36" s="7"/>
      <c r="OMN36" s="7"/>
      <c r="OMR36" s="13"/>
      <c r="OMV36" s="20"/>
      <c r="OMX36" s="4"/>
      <c r="OMZ36" s="4"/>
      <c r="ONA36" s="8"/>
      <c r="ONB36" s="8"/>
      <c r="ONC36" s="7"/>
      <c r="OND36" s="7"/>
      <c r="ONH36" s="13"/>
      <c r="ONL36" s="20"/>
      <c r="ONN36" s="4"/>
      <c r="ONP36" s="4"/>
      <c r="ONQ36" s="8"/>
      <c r="ONR36" s="8"/>
      <c r="ONS36" s="7"/>
      <c r="ONT36" s="7"/>
      <c r="ONX36" s="13"/>
      <c r="OOB36" s="20"/>
      <c r="OOD36" s="4"/>
      <c r="OOF36" s="4"/>
      <c r="OOG36" s="8"/>
      <c r="OOH36" s="8"/>
      <c r="OOI36" s="7"/>
      <c r="OOJ36" s="7"/>
      <c r="OON36" s="13"/>
      <c r="OOR36" s="20"/>
      <c r="OOT36" s="4"/>
      <c r="OOV36" s="4"/>
      <c r="OOW36" s="8"/>
      <c r="OOX36" s="8"/>
      <c r="OOY36" s="7"/>
      <c r="OOZ36" s="7"/>
      <c r="OPD36" s="13"/>
      <c r="OPH36" s="20"/>
      <c r="OPJ36" s="4"/>
      <c r="OPL36" s="4"/>
      <c r="OPM36" s="8"/>
      <c r="OPN36" s="8"/>
      <c r="OPO36" s="7"/>
      <c r="OPP36" s="7"/>
      <c r="OPT36" s="13"/>
      <c r="OPX36" s="20"/>
      <c r="OPZ36" s="4"/>
      <c r="OQB36" s="4"/>
      <c r="OQC36" s="8"/>
      <c r="OQD36" s="8"/>
      <c r="OQE36" s="7"/>
      <c r="OQF36" s="7"/>
      <c r="OQJ36" s="13"/>
      <c r="OQN36" s="20"/>
      <c r="OQP36" s="4"/>
      <c r="OQR36" s="4"/>
      <c r="OQS36" s="8"/>
      <c r="OQT36" s="8"/>
      <c r="OQU36" s="7"/>
      <c r="OQV36" s="7"/>
      <c r="OQZ36" s="13"/>
      <c r="ORD36" s="20"/>
      <c r="ORF36" s="4"/>
      <c r="ORH36" s="4"/>
      <c r="ORI36" s="8"/>
      <c r="ORJ36" s="8"/>
      <c r="ORK36" s="7"/>
      <c r="ORL36" s="7"/>
      <c r="ORP36" s="13"/>
      <c r="ORT36" s="20"/>
      <c r="ORV36" s="4"/>
      <c r="ORX36" s="4"/>
      <c r="ORY36" s="8"/>
      <c r="ORZ36" s="8"/>
      <c r="OSA36" s="7"/>
      <c r="OSB36" s="7"/>
      <c r="OSF36" s="13"/>
      <c r="OSJ36" s="20"/>
      <c r="OSL36" s="4"/>
      <c r="OSN36" s="4"/>
      <c r="OSO36" s="8"/>
      <c r="OSP36" s="8"/>
      <c r="OSQ36" s="7"/>
      <c r="OSR36" s="7"/>
      <c r="OSV36" s="13"/>
      <c r="OSZ36" s="20"/>
      <c r="OTB36" s="4"/>
      <c r="OTD36" s="4"/>
      <c r="OTE36" s="8"/>
      <c r="OTF36" s="8"/>
      <c r="OTG36" s="7"/>
      <c r="OTH36" s="7"/>
      <c r="OTL36" s="13"/>
      <c r="OTP36" s="20"/>
      <c r="OTR36" s="4"/>
      <c r="OTT36" s="4"/>
      <c r="OTU36" s="8"/>
      <c r="OTV36" s="8"/>
      <c r="OTW36" s="7"/>
      <c r="OTX36" s="7"/>
      <c r="OUB36" s="13"/>
      <c r="OUF36" s="20"/>
      <c r="OUH36" s="4"/>
      <c r="OUJ36" s="4"/>
      <c r="OUK36" s="8"/>
      <c r="OUL36" s="8"/>
      <c r="OUM36" s="7"/>
      <c r="OUN36" s="7"/>
      <c r="OUR36" s="13"/>
      <c r="OUV36" s="20"/>
      <c r="OUX36" s="4"/>
      <c r="OUZ36" s="4"/>
      <c r="OVA36" s="8"/>
      <c r="OVB36" s="8"/>
      <c r="OVC36" s="7"/>
      <c r="OVD36" s="7"/>
      <c r="OVH36" s="13"/>
      <c r="OVL36" s="20"/>
      <c r="OVN36" s="4"/>
      <c r="OVP36" s="4"/>
      <c r="OVQ36" s="8"/>
      <c r="OVR36" s="8"/>
      <c r="OVS36" s="7"/>
      <c r="OVT36" s="7"/>
      <c r="OVX36" s="13"/>
      <c r="OWB36" s="20"/>
      <c r="OWD36" s="4"/>
      <c r="OWF36" s="4"/>
      <c r="OWG36" s="8"/>
      <c r="OWH36" s="8"/>
      <c r="OWI36" s="7"/>
      <c r="OWJ36" s="7"/>
      <c r="OWN36" s="13"/>
      <c r="OWR36" s="20"/>
      <c r="OWT36" s="4"/>
      <c r="OWV36" s="4"/>
      <c r="OWW36" s="8"/>
      <c r="OWX36" s="8"/>
      <c r="OWY36" s="7"/>
      <c r="OWZ36" s="7"/>
      <c r="OXD36" s="13"/>
      <c r="OXH36" s="20"/>
      <c r="OXJ36" s="4"/>
      <c r="OXL36" s="4"/>
      <c r="OXM36" s="8"/>
      <c r="OXN36" s="8"/>
      <c r="OXO36" s="7"/>
      <c r="OXP36" s="7"/>
      <c r="OXT36" s="13"/>
      <c r="OXX36" s="20"/>
      <c r="OXZ36" s="4"/>
      <c r="OYB36" s="4"/>
      <c r="OYC36" s="8"/>
      <c r="OYD36" s="8"/>
      <c r="OYE36" s="7"/>
      <c r="OYF36" s="7"/>
      <c r="OYJ36" s="13"/>
      <c r="OYN36" s="20"/>
      <c r="OYP36" s="4"/>
      <c r="OYR36" s="4"/>
      <c r="OYS36" s="8"/>
      <c r="OYT36" s="8"/>
      <c r="OYU36" s="7"/>
      <c r="OYV36" s="7"/>
      <c r="OYZ36" s="13"/>
      <c r="OZD36" s="20"/>
      <c r="OZF36" s="4"/>
      <c r="OZH36" s="4"/>
      <c r="OZI36" s="8"/>
      <c r="OZJ36" s="8"/>
      <c r="OZK36" s="7"/>
      <c r="OZL36" s="7"/>
      <c r="OZP36" s="13"/>
      <c r="OZT36" s="20"/>
      <c r="OZV36" s="4"/>
      <c r="OZX36" s="4"/>
      <c r="OZY36" s="8"/>
      <c r="OZZ36" s="8"/>
      <c r="PAA36" s="7"/>
      <c r="PAB36" s="7"/>
      <c r="PAF36" s="13"/>
      <c r="PAJ36" s="20"/>
      <c r="PAL36" s="4"/>
      <c r="PAN36" s="4"/>
      <c r="PAO36" s="8"/>
      <c r="PAP36" s="8"/>
      <c r="PAQ36" s="7"/>
      <c r="PAR36" s="7"/>
      <c r="PAV36" s="13"/>
      <c r="PAZ36" s="20"/>
      <c r="PBB36" s="4"/>
      <c r="PBD36" s="4"/>
      <c r="PBE36" s="8"/>
      <c r="PBF36" s="8"/>
      <c r="PBG36" s="7"/>
      <c r="PBH36" s="7"/>
      <c r="PBL36" s="13"/>
      <c r="PBP36" s="20"/>
      <c r="PBR36" s="4"/>
      <c r="PBT36" s="4"/>
      <c r="PBU36" s="8"/>
      <c r="PBV36" s="8"/>
      <c r="PBW36" s="7"/>
      <c r="PBX36" s="7"/>
      <c r="PCB36" s="13"/>
      <c r="PCF36" s="20"/>
      <c r="PCH36" s="4"/>
      <c r="PCJ36" s="4"/>
      <c r="PCK36" s="8"/>
      <c r="PCL36" s="8"/>
      <c r="PCM36" s="7"/>
      <c r="PCN36" s="7"/>
      <c r="PCR36" s="13"/>
      <c r="PCV36" s="20"/>
      <c r="PCX36" s="4"/>
      <c r="PCZ36" s="4"/>
      <c r="PDA36" s="8"/>
      <c r="PDB36" s="8"/>
      <c r="PDC36" s="7"/>
      <c r="PDD36" s="7"/>
      <c r="PDH36" s="13"/>
      <c r="PDL36" s="20"/>
      <c r="PDN36" s="4"/>
      <c r="PDP36" s="4"/>
      <c r="PDQ36" s="8"/>
      <c r="PDR36" s="8"/>
      <c r="PDS36" s="7"/>
      <c r="PDT36" s="7"/>
      <c r="PDX36" s="13"/>
      <c r="PEB36" s="20"/>
      <c r="PED36" s="4"/>
      <c r="PEF36" s="4"/>
      <c r="PEG36" s="8"/>
      <c r="PEH36" s="8"/>
      <c r="PEI36" s="7"/>
      <c r="PEJ36" s="7"/>
      <c r="PEN36" s="13"/>
      <c r="PER36" s="20"/>
      <c r="PET36" s="4"/>
      <c r="PEV36" s="4"/>
      <c r="PEW36" s="8"/>
      <c r="PEX36" s="8"/>
      <c r="PEY36" s="7"/>
      <c r="PEZ36" s="7"/>
      <c r="PFD36" s="13"/>
      <c r="PFH36" s="20"/>
      <c r="PFJ36" s="4"/>
      <c r="PFL36" s="4"/>
      <c r="PFM36" s="8"/>
      <c r="PFN36" s="8"/>
      <c r="PFO36" s="7"/>
      <c r="PFP36" s="7"/>
      <c r="PFT36" s="13"/>
      <c r="PFX36" s="20"/>
      <c r="PFZ36" s="4"/>
      <c r="PGB36" s="4"/>
      <c r="PGC36" s="8"/>
      <c r="PGD36" s="8"/>
      <c r="PGE36" s="7"/>
      <c r="PGF36" s="7"/>
      <c r="PGJ36" s="13"/>
      <c r="PGN36" s="20"/>
      <c r="PGP36" s="4"/>
      <c r="PGR36" s="4"/>
      <c r="PGS36" s="8"/>
      <c r="PGT36" s="8"/>
      <c r="PGU36" s="7"/>
      <c r="PGV36" s="7"/>
      <c r="PGZ36" s="13"/>
      <c r="PHD36" s="20"/>
      <c r="PHF36" s="4"/>
      <c r="PHH36" s="4"/>
      <c r="PHI36" s="8"/>
      <c r="PHJ36" s="8"/>
      <c r="PHK36" s="7"/>
      <c r="PHL36" s="7"/>
      <c r="PHP36" s="13"/>
      <c r="PHT36" s="20"/>
      <c r="PHV36" s="4"/>
      <c r="PHX36" s="4"/>
      <c r="PHY36" s="8"/>
      <c r="PHZ36" s="8"/>
      <c r="PIA36" s="7"/>
      <c r="PIB36" s="7"/>
      <c r="PIF36" s="13"/>
      <c r="PIJ36" s="20"/>
      <c r="PIL36" s="4"/>
      <c r="PIN36" s="4"/>
      <c r="PIO36" s="8"/>
      <c r="PIP36" s="8"/>
      <c r="PIQ36" s="7"/>
      <c r="PIR36" s="7"/>
      <c r="PIV36" s="13"/>
      <c r="PIZ36" s="20"/>
      <c r="PJB36" s="4"/>
      <c r="PJD36" s="4"/>
      <c r="PJE36" s="8"/>
      <c r="PJF36" s="8"/>
      <c r="PJG36" s="7"/>
      <c r="PJH36" s="7"/>
      <c r="PJL36" s="13"/>
      <c r="PJP36" s="20"/>
      <c r="PJR36" s="4"/>
      <c r="PJT36" s="4"/>
      <c r="PJU36" s="8"/>
      <c r="PJV36" s="8"/>
      <c r="PJW36" s="7"/>
      <c r="PJX36" s="7"/>
      <c r="PKB36" s="13"/>
      <c r="PKF36" s="20"/>
      <c r="PKH36" s="4"/>
      <c r="PKJ36" s="4"/>
      <c r="PKK36" s="8"/>
      <c r="PKL36" s="8"/>
      <c r="PKM36" s="7"/>
      <c r="PKN36" s="7"/>
      <c r="PKR36" s="13"/>
      <c r="PKV36" s="20"/>
      <c r="PKX36" s="4"/>
      <c r="PKZ36" s="4"/>
      <c r="PLA36" s="8"/>
      <c r="PLB36" s="8"/>
      <c r="PLC36" s="7"/>
      <c r="PLD36" s="7"/>
      <c r="PLH36" s="13"/>
      <c r="PLL36" s="20"/>
      <c r="PLN36" s="4"/>
      <c r="PLP36" s="4"/>
      <c r="PLQ36" s="8"/>
      <c r="PLR36" s="8"/>
      <c r="PLS36" s="7"/>
      <c r="PLT36" s="7"/>
      <c r="PLX36" s="13"/>
      <c r="PMB36" s="20"/>
      <c r="PMD36" s="4"/>
      <c r="PMF36" s="4"/>
      <c r="PMG36" s="8"/>
      <c r="PMH36" s="8"/>
      <c r="PMI36" s="7"/>
      <c r="PMJ36" s="7"/>
      <c r="PMN36" s="13"/>
      <c r="PMR36" s="20"/>
      <c r="PMT36" s="4"/>
      <c r="PMV36" s="4"/>
      <c r="PMW36" s="8"/>
      <c r="PMX36" s="8"/>
      <c r="PMY36" s="7"/>
      <c r="PMZ36" s="7"/>
      <c r="PND36" s="13"/>
      <c r="PNH36" s="20"/>
      <c r="PNJ36" s="4"/>
      <c r="PNL36" s="4"/>
      <c r="PNM36" s="8"/>
      <c r="PNN36" s="8"/>
      <c r="PNO36" s="7"/>
      <c r="PNP36" s="7"/>
      <c r="PNT36" s="13"/>
      <c r="PNX36" s="20"/>
      <c r="PNZ36" s="4"/>
      <c r="POB36" s="4"/>
      <c r="POC36" s="8"/>
      <c r="POD36" s="8"/>
      <c r="POE36" s="7"/>
      <c r="POF36" s="7"/>
      <c r="POJ36" s="13"/>
      <c r="PON36" s="20"/>
      <c r="POP36" s="4"/>
      <c r="POR36" s="4"/>
      <c r="POS36" s="8"/>
      <c r="POT36" s="8"/>
      <c r="POU36" s="7"/>
      <c r="POV36" s="7"/>
      <c r="POZ36" s="13"/>
      <c r="PPD36" s="20"/>
      <c r="PPF36" s="4"/>
      <c r="PPH36" s="4"/>
      <c r="PPI36" s="8"/>
      <c r="PPJ36" s="8"/>
      <c r="PPK36" s="7"/>
      <c r="PPL36" s="7"/>
      <c r="PPP36" s="13"/>
      <c r="PPT36" s="20"/>
      <c r="PPV36" s="4"/>
      <c r="PPX36" s="4"/>
      <c r="PPY36" s="8"/>
      <c r="PPZ36" s="8"/>
      <c r="PQA36" s="7"/>
      <c r="PQB36" s="7"/>
      <c r="PQF36" s="13"/>
      <c r="PQJ36" s="20"/>
      <c r="PQL36" s="4"/>
      <c r="PQN36" s="4"/>
      <c r="PQO36" s="8"/>
      <c r="PQP36" s="8"/>
      <c r="PQQ36" s="7"/>
      <c r="PQR36" s="7"/>
      <c r="PQV36" s="13"/>
      <c r="PQZ36" s="20"/>
      <c r="PRB36" s="4"/>
      <c r="PRD36" s="4"/>
      <c r="PRE36" s="8"/>
      <c r="PRF36" s="8"/>
      <c r="PRG36" s="7"/>
      <c r="PRH36" s="7"/>
      <c r="PRL36" s="13"/>
      <c r="PRP36" s="20"/>
      <c r="PRR36" s="4"/>
      <c r="PRT36" s="4"/>
      <c r="PRU36" s="8"/>
      <c r="PRV36" s="8"/>
      <c r="PRW36" s="7"/>
      <c r="PRX36" s="7"/>
      <c r="PSB36" s="13"/>
      <c r="PSF36" s="20"/>
      <c r="PSH36" s="4"/>
      <c r="PSJ36" s="4"/>
      <c r="PSK36" s="8"/>
      <c r="PSL36" s="8"/>
      <c r="PSM36" s="7"/>
      <c r="PSN36" s="7"/>
      <c r="PSR36" s="13"/>
      <c r="PSV36" s="20"/>
      <c r="PSX36" s="4"/>
      <c r="PSZ36" s="4"/>
      <c r="PTA36" s="8"/>
      <c r="PTB36" s="8"/>
      <c r="PTC36" s="7"/>
      <c r="PTD36" s="7"/>
      <c r="PTH36" s="13"/>
      <c r="PTL36" s="20"/>
      <c r="PTN36" s="4"/>
      <c r="PTP36" s="4"/>
      <c r="PTQ36" s="8"/>
      <c r="PTR36" s="8"/>
      <c r="PTS36" s="7"/>
      <c r="PTT36" s="7"/>
      <c r="PTX36" s="13"/>
      <c r="PUB36" s="20"/>
      <c r="PUD36" s="4"/>
      <c r="PUF36" s="4"/>
      <c r="PUG36" s="8"/>
      <c r="PUH36" s="8"/>
      <c r="PUI36" s="7"/>
      <c r="PUJ36" s="7"/>
      <c r="PUN36" s="13"/>
      <c r="PUR36" s="20"/>
      <c r="PUT36" s="4"/>
      <c r="PUV36" s="4"/>
      <c r="PUW36" s="8"/>
      <c r="PUX36" s="8"/>
      <c r="PUY36" s="7"/>
      <c r="PUZ36" s="7"/>
      <c r="PVD36" s="13"/>
      <c r="PVH36" s="20"/>
      <c r="PVJ36" s="4"/>
      <c r="PVL36" s="4"/>
      <c r="PVM36" s="8"/>
      <c r="PVN36" s="8"/>
      <c r="PVO36" s="7"/>
      <c r="PVP36" s="7"/>
      <c r="PVT36" s="13"/>
      <c r="PVX36" s="20"/>
      <c r="PVZ36" s="4"/>
      <c r="PWB36" s="4"/>
      <c r="PWC36" s="8"/>
      <c r="PWD36" s="8"/>
      <c r="PWE36" s="7"/>
      <c r="PWF36" s="7"/>
      <c r="PWJ36" s="13"/>
      <c r="PWN36" s="20"/>
      <c r="PWP36" s="4"/>
      <c r="PWR36" s="4"/>
      <c r="PWS36" s="8"/>
      <c r="PWT36" s="8"/>
      <c r="PWU36" s="7"/>
      <c r="PWV36" s="7"/>
      <c r="PWZ36" s="13"/>
      <c r="PXD36" s="20"/>
      <c r="PXF36" s="4"/>
      <c r="PXH36" s="4"/>
      <c r="PXI36" s="8"/>
      <c r="PXJ36" s="8"/>
      <c r="PXK36" s="7"/>
      <c r="PXL36" s="7"/>
      <c r="PXP36" s="13"/>
      <c r="PXT36" s="20"/>
      <c r="PXV36" s="4"/>
      <c r="PXX36" s="4"/>
      <c r="PXY36" s="8"/>
      <c r="PXZ36" s="8"/>
      <c r="PYA36" s="7"/>
      <c r="PYB36" s="7"/>
      <c r="PYF36" s="13"/>
      <c r="PYJ36" s="20"/>
      <c r="PYL36" s="4"/>
      <c r="PYN36" s="4"/>
      <c r="PYO36" s="8"/>
      <c r="PYP36" s="8"/>
      <c r="PYQ36" s="7"/>
      <c r="PYR36" s="7"/>
      <c r="PYV36" s="13"/>
      <c r="PYZ36" s="20"/>
      <c r="PZB36" s="4"/>
      <c r="PZD36" s="4"/>
      <c r="PZE36" s="8"/>
      <c r="PZF36" s="8"/>
      <c r="PZG36" s="7"/>
      <c r="PZH36" s="7"/>
      <c r="PZL36" s="13"/>
      <c r="PZP36" s="20"/>
      <c r="PZR36" s="4"/>
      <c r="PZT36" s="4"/>
      <c r="PZU36" s="8"/>
      <c r="PZV36" s="8"/>
      <c r="PZW36" s="7"/>
      <c r="PZX36" s="7"/>
      <c r="QAB36" s="13"/>
      <c r="QAF36" s="20"/>
      <c r="QAH36" s="4"/>
      <c r="QAJ36" s="4"/>
      <c r="QAK36" s="8"/>
      <c r="QAL36" s="8"/>
      <c r="QAM36" s="7"/>
      <c r="QAN36" s="7"/>
      <c r="QAR36" s="13"/>
      <c r="QAV36" s="20"/>
      <c r="QAX36" s="4"/>
      <c r="QAZ36" s="4"/>
      <c r="QBA36" s="8"/>
      <c r="QBB36" s="8"/>
      <c r="QBC36" s="7"/>
      <c r="QBD36" s="7"/>
      <c r="QBH36" s="13"/>
      <c r="QBL36" s="20"/>
      <c r="QBN36" s="4"/>
      <c r="QBP36" s="4"/>
      <c r="QBQ36" s="8"/>
      <c r="QBR36" s="8"/>
      <c r="QBS36" s="7"/>
      <c r="QBT36" s="7"/>
      <c r="QBX36" s="13"/>
      <c r="QCB36" s="20"/>
      <c r="QCD36" s="4"/>
      <c r="QCF36" s="4"/>
      <c r="QCG36" s="8"/>
      <c r="QCH36" s="8"/>
      <c r="QCI36" s="7"/>
      <c r="QCJ36" s="7"/>
      <c r="QCN36" s="13"/>
      <c r="QCR36" s="20"/>
      <c r="QCT36" s="4"/>
      <c r="QCV36" s="4"/>
      <c r="QCW36" s="8"/>
      <c r="QCX36" s="8"/>
      <c r="QCY36" s="7"/>
      <c r="QCZ36" s="7"/>
      <c r="QDD36" s="13"/>
      <c r="QDH36" s="20"/>
      <c r="QDJ36" s="4"/>
      <c r="QDL36" s="4"/>
      <c r="QDM36" s="8"/>
      <c r="QDN36" s="8"/>
      <c r="QDO36" s="7"/>
      <c r="QDP36" s="7"/>
      <c r="QDT36" s="13"/>
      <c r="QDX36" s="20"/>
      <c r="QDZ36" s="4"/>
      <c r="QEB36" s="4"/>
      <c r="QEC36" s="8"/>
      <c r="QED36" s="8"/>
      <c r="QEE36" s="7"/>
      <c r="QEF36" s="7"/>
      <c r="QEJ36" s="13"/>
      <c r="QEN36" s="20"/>
      <c r="QEP36" s="4"/>
      <c r="QER36" s="4"/>
      <c r="QES36" s="8"/>
      <c r="QET36" s="8"/>
      <c r="QEU36" s="7"/>
      <c r="QEV36" s="7"/>
      <c r="QEZ36" s="13"/>
      <c r="QFD36" s="20"/>
      <c r="QFF36" s="4"/>
      <c r="QFH36" s="4"/>
      <c r="QFI36" s="8"/>
      <c r="QFJ36" s="8"/>
      <c r="QFK36" s="7"/>
      <c r="QFL36" s="7"/>
      <c r="QFP36" s="13"/>
      <c r="QFT36" s="20"/>
      <c r="QFV36" s="4"/>
      <c r="QFX36" s="4"/>
      <c r="QFY36" s="8"/>
      <c r="QFZ36" s="8"/>
      <c r="QGA36" s="7"/>
      <c r="QGB36" s="7"/>
      <c r="QGF36" s="13"/>
      <c r="QGJ36" s="20"/>
      <c r="QGL36" s="4"/>
      <c r="QGN36" s="4"/>
      <c r="QGO36" s="8"/>
      <c r="QGP36" s="8"/>
      <c r="QGQ36" s="7"/>
      <c r="QGR36" s="7"/>
      <c r="QGV36" s="13"/>
      <c r="QGZ36" s="20"/>
      <c r="QHB36" s="4"/>
      <c r="QHD36" s="4"/>
      <c r="QHE36" s="8"/>
      <c r="QHF36" s="8"/>
      <c r="QHG36" s="7"/>
      <c r="QHH36" s="7"/>
      <c r="QHL36" s="13"/>
      <c r="QHP36" s="20"/>
      <c r="QHR36" s="4"/>
      <c r="QHT36" s="4"/>
      <c r="QHU36" s="8"/>
      <c r="QHV36" s="8"/>
      <c r="QHW36" s="7"/>
      <c r="QHX36" s="7"/>
      <c r="QIB36" s="13"/>
      <c r="QIF36" s="20"/>
      <c r="QIH36" s="4"/>
      <c r="QIJ36" s="4"/>
      <c r="QIK36" s="8"/>
      <c r="QIL36" s="8"/>
      <c r="QIM36" s="7"/>
      <c r="QIN36" s="7"/>
      <c r="QIR36" s="13"/>
      <c r="QIV36" s="20"/>
      <c r="QIX36" s="4"/>
      <c r="QIZ36" s="4"/>
      <c r="QJA36" s="8"/>
      <c r="QJB36" s="8"/>
      <c r="QJC36" s="7"/>
      <c r="QJD36" s="7"/>
      <c r="QJH36" s="13"/>
      <c r="QJL36" s="20"/>
      <c r="QJN36" s="4"/>
      <c r="QJP36" s="4"/>
      <c r="QJQ36" s="8"/>
      <c r="QJR36" s="8"/>
      <c r="QJS36" s="7"/>
      <c r="QJT36" s="7"/>
      <c r="QJX36" s="13"/>
      <c r="QKB36" s="20"/>
      <c r="QKD36" s="4"/>
      <c r="QKF36" s="4"/>
      <c r="QKG36" s="8"/>
      <c r="QKH36" s="8"/>
      <c r="QKI36" s="7"/>
      <c r="QKJ36" s="7"/>
      <c r="QKN36" s="13"/>
      <c r="QKR36" s="20"/>
      <c r="QKT36" s="4"/>
      <c r="QKV36" s="4"/>
      <c r="QKW36" s="8"/>
      <c r="QKX36" s="8"/>
      <c r="QKY36" s="7"/>
      <c r="QKZ36" s="7"/>
      <c r="QLD36" s="13"/>
      <c r="QLH36" s="20"/>
      <c r="QLJ36" s="4"/>
      <c r="QLL36" s="4"/>
      <c r="QLM36" s="8"/>
      <c r="QLN36" s="8"/>
      <c r="QLO36" s="7"/>
      <c r="QLP36" s="7"/>
      <c r="QLT36" s="13"/>
      <c r="QLX36" s="20"/>
      <c r="QLZ36" s="4"/>
      <c r="QMB36" s="4"/>
      <c r="QMC36" s="8"/>
      <c r="QMD36" s="8"/>
      <c r="QME36" s="7"/>
      <c r="QMF36" s="7"/>
      <c r="QMJ36" s="13"/>
      <c r="QMN36" s="20"/>
      <c r="QMP36" s="4"/>
      <c r="QMR36" s="4"/>
      <c r="QMS36" s="8"/>
      <c r="QMT36" s="8"/>
      <c r="QMU36" s="7"/>
      <c r="QMV36" s="7"/>
      <c r="QMZ36" s="13"/>
      <c r="QND36" s="20"/>
      <c r="QNF36" s="4"/>
      <c r="QNH36" s="4"/>
      <c r="QNI36" s="8"/>
      <c r="QNJ36" s="8"/>
      <c r="QNK36" s="7"/>
      <c r="QNL36" s="7"/>
      <c r="QNP36" s="13"/>
      <c r="QNT36" s="20"/>
      <c r="QNV36" s="4"/>
      <c r="QNX36" s="4"/>
      <c r="QNY36" s="8"/>
      <c r="QNZ36" s="8"/>
      <c r="QOA36" s="7"/>
      <c r="QOB36" s="7"/>
      <c r="QOF36" s="13"/>
      <c r="QOJ36" s="20"/>
      <c r="QOL36" s="4"/>
      <c r="QON36" s="4"/>
      <c r="QOO36" s="8"/>
      <c r="QOP36" s="8"/>
      <c r="QOQ36" s="7"/>
      <c r="QOR36" s="7"/>
      <c r="QOV36" s="13"/>
      <c r="QOZ36" s="20"/>
      <c r="QPB36" s="4"/>
      <c r="QPD36" s="4"/>
      <c r="QPE36" s="8"/>
      <c r="QPF36" s="8"/>
      <c r="QPG36" s="7"/>
      <c r="QPH36" s="7"/>
      <c r="QPL36" s="13"/>
      <c r="QPP36" s="20"/>
      <c r="QPR36" s="4"/>
      <c r="QPT36" s="4"/>
      <c r="QPU36" s="8"/>
      <c r="QPV36" s="8"/>
      <c r="QPW36" s="7"/>
      <c r="QPX36" s="7"/>
      <c r="QQB36" s="13"/>
      <c r="QQF36" s="20"/>
      <c r="QQH36" s="4"/>
      <c r="QQJ36" s="4"/>
      <c r="QQK36" s="8"/>
      <c r="QQL36" s="8"/>
      <c r="QQM36" s="7"/>
      <c r="QQN36" s="7"/>
      <c r="QQR36" s="13"/>
      <c r="QQV36" s="20"/>
      <c r="QQX36" s="4"/>
      <c r="QQZ36" s="4"/>
      <c r="QRA36" s="8"/>
      <c r="QRB36" s="8"/>
      <c r="QRC36" s="7"/>
      <c r="QRD36" s="7"/>
      <c r="QRH36" s="13"/>
      <c r="QRL36" s="20"/>
      <c r="QRN36" s="4"/>
      <c r="QRP36" s="4"/>
      <c r="QRQ36" s="8"/>
      <c r="QRR36" s="8"/>
      <c r="QRS36" s="7"/>
      <c r="QRT36" s="7"/>
      <c r="QRX36" s="13"/>
      <c r="QSB36" s="20"/>
      <c r="QSD36" s="4"/>
      <c r="QSF36" s="4"/>
      <c r="QSG36" s="8"/>
      <c r="QSH36" s="8"/>
      <c r="QSI36" s="7"/>
      <c r="QSJ36" s="7"/>
      <c r="QSN36" s="13"/>
      <c r="QSR36" s="20"/>
      <c r="QST36" s="4"/>
      <c r="QSV36" s="4"/>
      <c r="QSW36" s="8"/>
      <c r="QSX36" s="8"/>
      <c r="QSY36" s="7"/>
      <c r="QSZ36" s="7"/>
      <c r="QTD36" s="13"/>
      <c r="QTH36" s="20"/>
      <c r="QTJ36" s="4"/>
      <c r="QTL36" s="4"/>
      <c r="QTM36" s="8"/>
      <c r="QTN36" s="8"/>
      <c r="QTO36" s="7"/>
      <c r="QTP36" s="7"/>
      <c r="QTT36" s="13"/>
      <c r="QTX36" s="20"/>
      <c r="QTZ36" s="4"/>
      <c r="QUB36" s="4"/>
      <c r="QUC36" s="8"/>
      <c r="QUD36" s="8"/>
      <c r="QUE36" s="7"/>
      <c r="QUF36" s="7"/>
      <c r="QUJ36" s="13"/>
      <c r="QUN36" s="20"/>
      <c r="QUP36" s="4"/>
      <c r="QUR36" s="4"/>
      <c r="QUS36" s="8"/>
      <c r="QUT36" s="8"/>
      <c r="QUU36" s="7"/>
      <c r="QUV36" s="7"/>
      <c r="QUZ36" s="13"/>
      <c r="QVD36" s="20"/>
      <c r="QVF36" s="4"/>
      <c r="QVH36" s="4"/>
      <c r="QVI36" s="8"/>
      <c r="QVJ36" s="8"/>
      <c r="QVK36" s="7"/>
      <c r="QVL36" s="7"/>
      <c r="QVP36" s="13"/>
      <c r="QVT36" s="20"/>
      <c r="QVV36" s="4"/>
      <c r="QVX36" s="4"/>
      <c r="QVY36" s="8"/>
      <c r="QVZ36" s="8"/>
      <c r="QWA36" s="7"/>
      <c r="QWB36" s="7"/>
      <c r="QWF36" s="13"/>
      <c r="QWJ36" s="20"/>
      <c r="QWL36" s="4"/>
      <c r="QWN36" s="4"/>
      <c r="QWO36" s="8"/>
      <c r="QWP36" s="8"/>
      <c r="QWQ36" s="7"/>
      <c r="QWR36" s="7"/>
      <c r="QWV36" s="13"/>
      <c r="QWZ36" s="20"/>
      <c r="QXB36" s="4"/>
      <c r="QXD36" s="4"/>
      <c r="QXE36" s="8"/>
      <c r="QXF36" s="8"/>
      <c r="QXG36" s="7"/>
      <c r="QXH36" s="7"/>
      <c r="QXL36" s="13"/>
      <c r="QXP36" s="20"/>
      <c r="QXR36" s="4"/>
      <c r="QXT36" s="4"/>
      <c r="QXU36" s="8"/>
      <c r="QXV36" s="8"/>
      <c r="QXW36" s="7"/>
      <c r="QXX36" s="7"/>
      <c r="QYB36" s="13"/>
      <c r="QYF36" s="20"/>
      <c r="QYH36" s="4"/>
      <c r="QYJ36" s="4"/>
      <c r="QYK36" s="8"/>
      <c r="QYL36" s="8"/>
      <c r="QYM36" s="7"/>
      <c r="QYN36" s="7"/>
      <c r="QYR36" s="13"/>
      <c r="QYV36" s="20"/>
      <c r="QYX36" s="4"/>
      <c r="QYZ36" s="4"/>
      <c r="QZA36" s="8"/>
      <c r="QZB36" s="8"/>
      <c r="QZC36" s="7"/>
      <c r="QZD36" s="7"/>
      <c r="QZH36" s="13"/>
      <c r="QZL36" s="20"/>
      <c r="QZN36" s="4"/>
      <c r="QZP36" s="4"/>
      <c r="QZQ36" s="8"/>
      <c r="QZR36" s="8"/>
      <c r="QZS36" s="7"/>
      <c r="QZT36" s="7"/>
      <c r="QZX36" s="13"/>
      <c r="RAB36" s="20"/>
      <c r="RAD36" s="4"/>
      <c r="RAF36" s="4"/>
      <c r="RAG36" s="8"/>
      <c r="RAH36" s="8"/>
      <c r="RAI36" s="7"/>
      <c r="RAJ36" s="7"/>
      <c r="RAN36" s="13"/>
      <c r="RAR36" s="20"/>
      <c r="RAT36" s="4"/>
      <c r="RAV36" s="4"/>
      <c r="RAW36" s="8"/>
      <c r="RAX36" s="8"/>
      <c r="RAY36" s="7"/>
      <c r="RAZ36" s="7"/>
      <c r="RBD36" s="13"/>
      <c r="RBH36" s="20"/>
      <c r="RBJ36" s="4"/>
      <c r="RBL36" s="4"/>
      <c r="RBM36" s="8"/>
      <c r="RBN36" s="8"/>
      <c r="RBO36" s="7"/>
      <c r="RBP36" s="7"/>
      <c r="RBT36" s="13"/>
      <c r="RBX36" s="20"/>
      <c r="RBZ36" s="4"/>
      <c r="RCB36" s="4"/>
      <c r="RCC36" s="8"/>
      <c r="RCD36" s="8"/>
      <c r="RCE36" s="7"/>
      <c r="RCF36" s="7"/>
      <c r="RCJ36" s="13"/>
      <c r="RCN36" s="20"/>
      <c r="RCP36" s="4"/>
      <c r="RCR36" s="4"/>
      <c r="RCS36" s="8"/>
      <c r="RCT36" s="8"/>
      <c r="RCU36" s="7"/>
      <c r="RCV36" s="7"/>
      <c r="RCZ36" s="13"/>
      <c r="RDD36" s="20"/>
      <c r="RDF36" s="4"/>
      <c r="RDH36" s="4"/>
      <c r="RDI36" s="8"/>
      <c r="RDJ36" s="8"/>
      <c r="RDK36" s="7"/>
      <c r="RDL36" s="7"/>
      <c r="RDP36" s="13"/>
      <c r="RDT36" s="20"/>
      <c r="RDV36" s="4"/>
      <c r="RDX36" s="4"/>
      <c r="RDY36" s="8"/>
      <c r="RDZ36" s="8"/>
      <c r="REA36" s="7"/>
      <c r="REB36" s="7"/>
      <c r="REF36" s="13"/>
      <c r="REJ36" s="20"/>
      <c r="REL36" s="4"/>
      <c r="REN36" s="4"/>
      <c r="REO36" s="8"/>
      <c r="REP36" s="8"/>
      <c r="REQ36" s="7"/>
      <c r="RER36" s="7"/>
      <c r="REV36" s="13"/>
      <c r="REZ36" s="20"/>
      <c r="RFB36" s="4"/>
      <c r="RFD36" s="4"/>
      <c r="RFE36" s="8"/>
      <c r="RFF36" s="8"/>
      <c r="RFG36" s="7"/>
      <c r="RFH36" s="7"/>
      <c r="RFL36" s="13"/>
      <c r="RFP36" s="20"/>
      <c r="RFR36" s="4"/>
      <c r="RFT36" s="4"/>
      <c r="RFU36" s="8"/>
      <c r="RFV36" s="8"/>
      <c r="RFW36" s="7"/>
      <c r="RFX36" s="7"/>
      <c r="RGB36" s="13"/>
      <c r="RGF36" s="20"/>
      <c r="RGH36" s="4"/>
      <c r="RGJ36" s="4"/>
      <c r="RGK36" s="8"/>
      <c r="RGL36" s="8"/>
      <c r="RGM36" s="7"/>
      <c r="RGN36" s="7"/>
      <c r="RGR36" s="13"/>
      <c r="RGV36" s="20"/>
      <c r="RGX36" s="4"/>
      <c r="RGZ36" s="4"/>
      <c r="RHA36" s="8"/>
      <c r="RHB36" s="8"/>
      <c r="RHC36" s="7"/>
      <c r="RHD36" s="7"/>
      <c r="RHH36" s="13"/>
      <c r="RHL36" s="20"/>
      <c r="RHN36" s="4"/>
      <c r="RHP36" s="4"/>
      <c r="RHQ36" s="8"/>
      <c r="RHR36" s="8"/>
      <c r="RHS36" s="7"/>
      <c r="RHT36" s="7"/>
      <c r="RHX36" s="13"/>
      <c r="RIB36" s="20"/>
      <c r="RID36" s="4"/>
      <c r="RIF36" s="4"/>
      <c r="RIG36" s="8"/>
      <c r="RIH36" s="8"/>
      <c r="RII36" s="7"/>
      <c r="RIJ36" s="7"/>
      <c r="RIN36" s="13"/>
      <c r="RIR36" s="20"/>
      <c r="RIT36" s="4"/>
      <c r="RIV36" s="4"/>
      <c r="RIW36" s="8"/>
      <c r="RIX36" s="8"/>
      <c r="RIY36" s="7"/>
      <c r="RIZ36" s="7"/>
      <c r="RJD36" s="13"/>
      <c r="RJH36" s="20"/>
      <c r="RJJ36" s="4"/>
      <c r="RJL36" s="4"/>
      <c r="RJM36" s="8"/>
      <c r="RJN36" s="8"/>
      <c r="RJO36" s="7"/>
      <c r="RJP36" s="7"/>
      <c r="RJT36" s="13"/>
      <c r="RJX36" s="20"/>
      <c r="RJZ36" s="4"/>
      <c r="RKB36" s="4"/>
      <c r="RKC36" s="8"/>
      <c r="RKD36" s="8"/>
      <c r="RKE36" s="7"/>
      <c r="RKF36" s="7"/>
      <c r="RKJ36" s="13"/>
      <c r="RKN36" s="20"/>
      <c r="RKP36" s="4"/>
      <c r="RKR36" s="4"/>
      <c r="RKS36" s="8"/>
      <c r="RKT36" s="8"/>
      <c r="RKU36" s="7"/>
      <c r="RKV36" s="7"/>
      <c r="RKZ36" s="13"/>
      <c r="RLD36" s="20"/>
      <c r="RLF36" s="4"/>
      <c r="RLH36" s="4"/>
      <c r="RLI36" s="8"/>
      <c r="RLJ36" s="8"/>
      <c r="RLK36" s="7"/>
      <c r="RLL36" s="7"/>
      <c r="RLP36" s="13"/>
      <c r="RLT36" s="20"/>
      <c r="RLV36" s="4"/>
      <c r="RLX36" s="4"/>
      <c r="RLY36" s="8"/>
      <c r="RLZ36" s="8"/>
      <c r="RMA36" s="7"/>
      <c r="RMB36" s="7"/>
      <c r="RMF36" s="13"/>
      <c r="RMJ36" s="20"/>
      <c r="RML36" s="4"/>
      <c r="RMN36" s="4"/>
      <c r="RMO36" s="8"/>
      <c r="RMP36" s="8"/>
      <c r="RMQ36" s="7"/>
      <c r="RMR36" s="7"/>
      <c r="RMV36" s="13"/>
      <c r="RMZ36" s="20"/>
      <c r="RNB36" s="4"/>
      <c r="RND36" s="4"/>
      <c r="RNE36" s="8"/>
      <c r="RNF36" s="8"/>
      <c r="RNG36" s="7"/>
      <c r="RNH36" s="7"/>
      <c r="RNL36" s="13"/>
      <c r="RNP36" s="20"/>
      <c r="RNR36" s="4"/>
      <c r="RNT36" s="4"/>
      <c r="RNU36" s="8"/>
      <c r="RNV36" s="8"/>
      <c r="RNW36" s="7"/>
      <c r="RNX36" s="7"/>
      <c r="ROB36" s="13"/>
      <c r="ROF36" s="20"/>
      <c r="ROH36" s="4"/>
      <c r="ROJ36" s="4"/>
      <c r="ROK36" s="8"/>
      <c r="ROL36" s="8"/>
      <c r="ROM36" s="7"/>
      <c r="RON36" s="7"/>
      <c r="ROR36" s="13"/>
      <c r="ROV36" s="20"/>
      <c r="ROX36" s="4"/>
      <c r="ROZ36" s="4"/>
      <c r="RPA36" s="8"/>
      <c r="RPB36" s="8"/>
      <c r="RPC36" s="7"/>
      <c r="RPD36" s="7"/>
      <c r="RPH36" s="13"/>
      <c r="RPL36" s="20"/>
      <c r="RPN36" s="4"/>
      <c r="RPP36" s="4"/>
      <c r="RPQ36" s="8"/>
      <c r="RPR36" s="8"/>
      <c r="RPS36" s="7"/>
      <c r="RPT36" s="7"/>
      <c r="RPX36" s="13"/>
      <c r="RQB36" s="20"/>
      <c r="RQD36" s="4"/>
      <c r="RQF36" s="4"/>
      <c r="RQG36" s="8"/>
      <c r="RQH36" s="8"/>
      <c r="RQI36" s="7"/>
      <c r="RQJ36" s="7"/>
      <c r="RQN36" s="13"/>
      <c r="RQR36" s="20"/>
      <c r="RQT36" s="4"/>
      <c r="RQV36" s="4"/>
      <c r="RQW36" s="8"/>
      <c r="RQX36" s="8"/>
      <c r="RQY36" s="7"/>
      <c r="RQZ36" s="7"/>
      <c r="RRD36" s="13"/>
      <c r="RRH36" s="20"/>
      <c r="RRJ36" s="4"/>
      <c r="RRL36" s="4"/>
      <c r="RRM36" s="8"/>
      <c r="RRN36" s="8"/>
      <c r="RRO36" s="7"/>
      <c r="RRP36" s="7"/>
      <c r="RRT36" s="13"/>
      <c r="RRX36" s="20"/>
      <c r="RRZ36" s="4"/>
      <c r="RSB36" s="4"/>
      <c r="RSC36" s="8"/>
      <c r="RSD36" s="8"/>
      <c r="RSE36" s="7"/>
      <c r="RSF36" s="7"/>
      <c r="RSJ36" s="13"/>
      <c r="RSN36" s="20"/>
      <c r="RSP36" s="4"/>
      <c r="RSR36" s="4"/>
      <c r="RSS36" s="8"/>
      <c r="RST36" s="8"/>
      <c r="RSU36" s="7"/>
      <c r="RSV36" s="7"/>
      <c r="RSZ36" s="13"/>
      <c r="RTD36" s="20"/>
      <c r="RTF36" s="4"/>
      <c r="RTH36" s="4"/>
      <c r="RTI36" s="8"/>
      <c r="RTJ36" s="8"/>
      <c r="RTK36" s="7"/>
      <c r="RTL36" s="7"/>
      <c r="RTP36" s="13"/>
      <c r="RTT36" s="20"/>
      <c r="RTV36" s="4"/>
      <c r="RTX36" s="4"/>
      <c r="RTY36" s="8"/>
      <c r="RTZ36" s="8"/>
      <c r="RUA36" s="7"/>
      <c r="RUB36" s="7"/>
      <c r="RUF36" s="13"/>
      <c r="RUJ36" s="20"/>
      <c r="RUL36" s="4"/>
      <c r="RUN36" s="4"/>
      <c r="RUO36" s="8"/>
      <c r="RUP36" s="8"/>
      <c r="RUQ36" s="7"/>
      <c r="RUR36" s="7"/>
      <c r="RUV36" s="13"/>
      <c r="RUZ36" s="20"/>
      <c r="RVB36" s="4"/>
      <c r="RVD36" s="4"/>
      <c r="RVE36" s="8"/>
      <c r="RVF36" s="8"/>
      <c r="RVG36" s="7"/>
      <c r="RVH36" s="7"/>
      <c r="RVL36" s="13"/>
      <c r="RVP36" s="20"/>
      <c r="RVR36" s="4"/>
      <c r="RVT36" s="4"/>
      <c r="RVU36" s="8"/>
      <c r="RVV36" s="8"/>
      <c r="RVW36" s="7"/>
      <c r="RVX36" s="7"/>
      <c r="RWB36" s="13"/>
      <c r="RWF36" s="20"/>
      <c r="RWH36" s="4"/>
      <c r="RWJ36" s="4"/>
      <c r="RWK36" s="8"/>
      <c r="RWL36" s="8"/>
      <c r="RWM36" s="7"/>
      <c r="RWN36" s="7"/>
      <c r="RWR36" s="13"/>
      <c r="RWV36" s="20"/>
      <c r="RWX36" s="4"/>
      <c r="RWZ36" s="4"/>
      <c r="RXA36" s="8"/>
      <c r="RXB36" s="8"/>
      <c r="RXC36" s="7"/>
      <c r="RXD36" s="7"/>
      <c r="RXH36" s="13"/>
      <c r="RXL36" s="20"/>
      <c r="RXN36" s="4"/>
      <c r="RXP36" s="4"/>
      <c r="RXQ36" s="8"/>
      <c r="RXR36" s="8"/>
      <c r="RXS36" s="7"/>
      <c r="RXT36" s="7"/>
      <c r="RXX36" s="13"/>
      <c r="RYB36" s="20"/>
      <c r="RYD36" s="4"/>
      <c r="RYF36" s="4"/>
      <c r="RYG36" s="8"/>
      <c r="RYH36" s="8"/>
      <c r="RYI36" s="7"/>
      <c r="RYJ36" s="7"/>
      <c r="RYN36" s="13"/>
      <c r="RYR36" s="20"/>
      <c r="RYT36" s="4"/>
      <c r="RYV36" s="4"/>
      <c r="RYW36" s="8"/>
      <c r="RYX36" s="8"/>
      <c r="RYY36" s="7"/>
      <c r="RYZ36" s="7"/>
      <c r="RZD36" s="13"/>
      <c r="RZH36" s="20"/>
      <c r="RZJ36" s="4"/>
      <c r="RZL36" s="4"/>
      <c r="RZM36" s="8"/>
      <c r="RZN36" s="8"/>
      <c r="RZO36" s="7"/>
      <c r="RZP36" s="7"/>
      <c r="RZT36" s="13"/>
      <c r="RZX36" s="20"/>
      <c r="RZZ36" s="4"/>
      <c r="SAB36" s="4"/>
      <c r="SAC36" s="8"/>
      <c r="SAD36" s="8"/>
      <c r="SAE36" s="7"/>
      <c r="SAF36" s="7"/>
      <c r="SAJ36" s="13"/>
      <c r="SAN36" s="20"/>
      <c r="SAP36" s="4"/>
      <c r="SAR36" s="4"/>
      <c r="SAS36" s="8"/>
      <c r="SAT36" s="8"/>
      <c r="SAU36" s="7"/>
      <c r="SAV36" s="7"/>
      <c r="SAZ36" s="13"/>
      <c r="SBD36" s="20"/>
      <c r="SBF36" s="4"/>
      <c r="SBH36" s="4"/>
      <c r="SBI36" s="8"/>
      <c r="SBJ36" s="8"/>
      <c r="SBK36" s="7"/>
      <c r="SBL36" s="7"/>
      <c r="SBP36" s="13"/>
      <c r="SBT36" s="20"/>
      <c r="SBV36" s="4"/>
      <c r="SBX36" s="4"/>
      <c r="SBY36" s="8"/>
      <c r="SBZ36" s="8"/>
      <c r="SCA36" s="7"/>
      <c r="SCB36" s="7"/>
      <c r="SCF36" s="13"/>
      <c r="SCJ36" s="20"/>
      <c r="SCL36" s="4"/>
      <c r="SCN36" s="4"/>
      <c r="SCO36" s="8"/>
      <c r="SCP36" s="8"/>
      <c r="SCQ36" s="7"/>
      <c r="SCR36" s="7"/>
      <c r="SCV36" s="13"/>
      <c r="SCZ36" s="20"/>
      <c r="SDB36" s="4"/>
      <c r="SDD36" s="4"/>
      <c r="SDE36" s="8"/>
      <c r="SDF36" s="8"/>
      <c r="SDG36" s="7"/>
      <c r="SDH36" s="7"/>
      <c r="SDL36" s="13"/>
      <c r="SDP36" s="20"/>
      <c r="SDR36" s="4"/>
      <c r="SDT36" s="4"/>
      <c r="SDU36" s="8"/>
      <c r="SDV36" s="8"/>
      <c r="SDW36" s="7"/>
      <c r="SDX36" s="7"/>
      <c r="SEB36" s="13"/>
      <c r="SEF36" s="20"/>
      <c r="SEH36" s="4"/>
      <c r="SEJ36" s="4"/>
      <c r="SEK36" s="8"/>
      <c r="SEL36" s="8"/>
      <c r="SEM36" s="7"/>
      <c r="SEN36" s="7"/>
      <c r="SER36" s="13"/>
      <c r="SEV36" s="20"/>
      <c r="SEX36" s="4"/>
      <c r="SEZ36" s="4"/>
      <c r="SFA36" s="8"/>
      <c r="SFB36" s="8"/>
      <c r="SFC36" s="7"/>
      <c r="SFD36" s="7"/>
      <c r="SFH36" s="13"/>
      <c r="SFL36" s="20"/>
      <c r="SFN36" s="4"/>
      <c r="SFP36" s="4"/>
      <c r="SFQ36" s="8"/>
      <c r="SFR36" s="8"/>
      <c r="SFS36" s="7"/>
      <c r="SFT36" s="7"/>
      <c r="SFX36" s="13"/>
      <c r="SGB36" s="20"/>
      <c r="SGD36" s="4"/>
      <c r="SGF36" s="4"/>
      <c r="SGG36" s="8"/>
      <c r="SGH36" s="8"/>
      <c r="SGI36" s="7"/>
      <c r="SGJ36" s="7"/>
      <c r="SGN36" s="13"/>
      <c r="SGR36" s="20"/>
      <c r="SGT36" s="4"/>
      <c r="SGV36" s="4"/>
      <c r="SGW36" s="8"/>
      <c r="SGX36" s="8"/>
      <c r="SGY36" s="7"/>
      <c r="SGZ36" s="7"/>
      <c r="SHD36" s="13"/>
      <c r="SHH36" s="20"/>
      <c r="SHJ36" s="4"/>
      <c r="SHL36" s="4"/>
      <c r="SHM36" s="8"/>
      <c r="SHN36" s="8"/>
      <c r="SHO36" s="7"/>
      <c r="SHP36" s="7"/>
      <c r="SHT36" s="13"/>
      <c r="SHX36" s="20"/>
      <c r="SHZ36" s="4"/>
      <c r="SIB36" s="4"/>
      <c r="SIC36" s="8"/>
      <c r="SID36" s="8"/>
      <c r="SIE36" s="7"/>
      <c r="SIF36" s="7"/>
      <c r="SIJ36" s="13"/>
      <c r="SIN36" s="20"/>
      <c r="SIP36" s="4"/>
      <c r="SIR36" s="4"/>
      <c r="SIS36" s="8"/>
      <c r="SIT36" s="8"/>
      <c r="SIU36" s="7"/>
      <c r="SIV36" s="7"/>
      <c r="SIZ36" s="13"/>
      <c r="SJD36" s="20"/>
      <c r="SJF36" s="4"/>
      <c r="SJH36" s="4"/>
      <c r="SJI36" s="8"/>
      <c r="SJJ36" s="8"/>
      <c r="SJK36" s="7"/>
      <c r="SJL36" s="7"/>
      <c r="SJP36" s="13"/>
      <c r="SJT36" s="20"/>
      <c r="SJV36" s="4"/>
      <c r="SJX36" s="4"/>
      <c r="SJY36" s="8"/>
      <c r="SJZ36" s="8"/>
      <c r="SKA36" s="7"/>
      <c r="SKB36" s="7"/>
      <c r="SKF36" s="13"/>
      <c r="SKJ36" s="20"/>
      <c r="SKL36" s="4"/>
      <c r="SKN36" s="4"/>
      <c r="SKO36" s="8"/>
      <c r="SKP36" s="8"/>
      <c r="SKQ36" s="7"/>
      <c r="SKR36" s="7"/>
      <c r="SKV36" s="13"/>
      <c r="SKZ36" s="20"/>
      <c r="SLB36" s="4"/>
      <c r="SLD36" s="4"/>
      <c r="SLE36" s="8"/>
      <c r="SLF36" s="8"/>
      <c r="SLG36" s="7"/>
      <c r="SLH36" s="7"/>
      <c r="SLL36" s="13"/>
      <c r="SLP36" s="20"/>
      <c r="SLR36" s="4"/>
      <c r="SLT36" s="4"/>
      <c r="SLU36" s="8"/>
      <c r="SLV36" s="8"/>
      <c r="SLW36" s="7"/>
      <c r="SLX36" s="7"/>
      <c r="SMB36" s="13"/>
      <c r="SMF36" s="20"/>
      <c r="SMH36" s="4"/>
      <c r="SMJ36" s="4"/>
      <c r="SMK36" s="8"/>
      <c r="SML36" s="8"/>
      <c r="SMM36" s="7"/>
      <c r="SMN36" s="7"/>
      <c r="SMR36" s="13"/>
      <c r="SMV36" s="20"/>
      <c r="SMX36" s="4"/>
      <c r="SMZ36" s="4"/>
      <c r="SNA36" s="8"/>
      <c r="SNB36" s="8"/>
      <c r="SNC36" s="7"/>
      <c r="SND36" s="7"/>
      <c r="SNH36" s="13"/>
      <c r="SNL36" s="20"/>
      <c r="SNN36" s="4"/>
      <c r="SNP36" s="4"/>
      <c r="SNQ36" s="8"/>
      <c r="SNR36" s="8"/>
      <c r="SNS36" s="7"/>
      <c r="SNT36" s="7"/>
      <c r="SNX36" s="13"/>
      <c r="SOB36" s="20"/>
      <c r="SOD36" s="4"/>
      <c r="SOF36" s="4"/>
      <c r="SOG36" s="8"/>
      <c r="SOH36" s="8"/>
      <c r="SOI36" s="7"/>
      <c r="SOJ36" s="7"/>
      <c r="SON36" s="13"/>
      <c r="SOR36" s="20"/>
      <c r="SOT36" s="4"/>
      <c r="SOV36" s="4"/>
      <c r="SOW36" s="8"/>
      <c r="SOX36" s="8"/>
      <c r="SOY36" s="7"/>
      <c r="SOZ36" s="7"/>
      <c r="SPD36" s="13"/>
      <c r="SPH36" s="20"/>
      <c r="SPJ36" s="4"/>
      <c r="SPL36" s="4"/>
      <c r="SPM36" s="8"/>
      <c r="SPN36" s="8"/>
      <c r="SPO36" s="7"/>
      <c r="SPP36" s="7"/>
      <c r="SPT36" s="13"/>
      <c r="SPX36" s="20"/>
      <c r="SPZ36" s="4"/>
      <c r="SQB36" s="4"/>
      <c r="SQC36" s="8"/>
      <c r="SQD36" s="8"/>
      <c r="SQE36" s="7"/>
      <c r="SQF36" s="7"/>
      <c r="SQJ36" s="13"/>
      <c r="SQN36" s="20"/>
      <c r="SQP36" s="4"/>
      <c r="SQR36" s="4"/>
      <c r="SQS36" s="8"/>
      <c r="SQT36" s="8"/>
      <c r="SQU36" s="7"/>
      <c r="SQV36" s="7"/>
      <c r="SQZ36" s="13"/>
      <c r="SRD36" s="20"/>
      <c r="SRF36" s="4"/>
      <c r="SRH36" s="4"/>
      <c r="SRI36" s="8"/>
      <c r="SRJ36" s="8"/>
      <c r="SRK36" s="7"/>
      <c r="SRL36" s="7"/>
      <c r="SRP36" s="13"/>
      <c r="SRT36" s="20"/>
      <c r="SRV36" s="4"/>
      <c r="SRX36" s="4"/>
      <c r="SRY36" s="8"/>
      <c r="SRZ36" s="8"/>
      <c r="SSA36" s="7"/>
      <c r="SSB36" s="7"/>
      <c r="SSF36" s="13"/>
      <c r="SSJ36" s="20"/>
      <c r="SSL36" s="4"/>
      <c r="SSN36" s="4"/>
      <c r="SSO36" s="8"/>
      <c r="SSP36" s="8"/>
      <c r="SSQ36" s="7"/>
      <c r="SSR36" s="7"/>
      <c r="SSV36" s="13"/>
      <c r="SSZ36" s="20"/>
      <c r="STB36" s="4"/>
      <c r="STD36" s="4"/>
      <c r="STE36" s="8"/>
      <c r="STF36" s="8"/>
      <c r="STG36" s="7"/>
      <c r="STH36" s="7"/>
      <c r="STL36" s="13"/>
      <c r="STP36" s="20"/>
      <c r="STR36" s="4"/>
      <c r="STT36" s="4"/>
      <c r="STU36" s="8"/>
      <c r="STV36" s="8"/>
      <c r="STW36" s="7"/>
      <c r="STX36" s="7"/>
      <c r="SUB36" s="13"/>
      <c r="SUF36" s="20"/>
      <c r="SUH36" s="4"/>
      <c r="SUJ36" s="4"/>
      <c r="SUK36" s="8"/>
      <c r="SUL36" s="8"/>
      <c r="SUM36" s="7"/>
      <c r="SUN36" s="7"/>
      <c r="SUR36" s="13"/>
      <c r="SUV36" s="20"/>
      <c r="SUX36" s="4"/>
      <c r="SUZ36" s="4"/>
      <c r="SVA36" s="8"/>
      <c r="SVB36" s="8"/>
      <c r="SVC36" s="7"/>
      <c r="SVD36" s="7"/>
      <c r="SVH36" s="13"/>
      <c r="SVL36" s="20"/>
      <c r="SVN36" s="4"/>
      <c r="SVP36" s="4"/>
      <c r="SVQ36" s="8"/>
      <c r="SVR36" s="8"/>
      <c r="SVS36" s="7"/>
      <c r="SVT36" s="7"/>
      <c r="SVX36" s="13"/>
      <c r="SWB36" s="20"/>
      <c r="SWD36" s="4"/>
      <c r="SWF36" s="4"/>
      <c r="SWG36" s="8"/>
      <c r="SWH36" s="8"/>
      <c r="SWI36" s="7"/>
      <c r="SWJ36" s="7"/>
      <c r="SWN36" s="13"/>
      <c r="SWR36" s="20"/>
      <c r="SWT36" s="4"/>
      <c r="SWV36" s="4"/>
      <c r="SWW36" s="8"/>
      <c r="SWX36" s="8"/>
      <c r="SWY36" s="7"/>
      <c r="SWZ36" s="7"/>
      <c r="SXD36" s="13"/>
      <c r="SXH36" s="20"/>
      <c r="SXJ36" s="4"/>
      <c r="SXL36" s="4"/>
      <c r="SXM36" s="8"/>
      <c r="SXN36" s="8"/>
      <c r="SXO36" s="7"/>
      <c r="SXP36" s="7"/>
      <c r="SXT36" s="13"/>
      <c r="SXX36" s="20"/>
      <c r="SXZ36" s="4"/>
      <c r="SYB36" s="4"/>
      <c r="SYC36" s="8"/>
      <c r="SYD36" s="8"/>
      <c r="SYE36" s="7"/>
      <c r="SYF36" s="7"/>
      <c r="SYJ36" s="13"/>
      <c r="SYN36" s="20"/>
      <c r="SYP36" s="4"/>
      <c r="SYR36" s="4"/>
      <c r="SYS36" s="8"/>
      <c r="SYT36" s="8"/>
      <c r="SYU36" s="7"/>
      <c r="SYV36" s="7"/>
      <c r="SYZ36" s="13"/>
      <c r="SZD36" s="20"/>
      <c r="SZF36" s="4"/>
      <c r="SZH36" s="4"/>
      <c r="SZI36" s="8"/>
      <c r="SZJ36" s="8"/>
      <c r="SZK36" s="7"/>
      <c r="SZL36" s="7"/>
      <c r="SZP36" s="13"/>
      <c r="SZT36" s="20"/>
      <c r="SZV36" s="4"/>
      <c r="SZX36" s="4"/>
      <c r="SZY36" s="8"/>
      <c r="SZZ36" s="8"/>
      <c r="TAA36" s="7"/>
      <c r="TAB36" s="7"/>
      <c r="TAF36" s="13"/>
      <c r="TAJ36" s="20"/>
      <c r="TAL36" s="4"/>
      <c r="TAN36" s="4"/>
      <c r="TAO36" s="8"/>
      <c r="TAP36" s="8"/>
      <c r="TAQ36" s="7"/>
      <c r="TAR36" s="7"/>
      <c r="TAV36" s="13"/>
      <c r="TAZ36" s="20"/>
      <c r="TBB36" s="4"/>
      <c r="TBD36" s="4"/>
      <c r="TBE36" s="8"/>
      <c r="TBF36" s="8"/>
      <c r="TBG36" s="7"/>
      <c r="TBH36" s="7"/>
      <c r="TBL36" s="13"/>
      <c r="TBP36" s="20"/>
      <c r="TBR36" s="4"/>
      <c r="TBT36" s="4"/>
      <c r="TBU36" s="8"/>
      <c r="TBV36" s="8"/>
      <c r="TBW36" s="7"/>
      <c r="TBX36" s="7"/>
      <c r="TCB36" s="13"/>
      <c r="TCF36" s="20"/>
      <c r="TCH36" s="4"/>
      <c r="TCJ36" s="4"/>
      <c r="TCK36" s="8"/>
      <c r="TCL36" s="8"/>
      <c r="TCM36" s="7"/>
      <c r="TCN36" s="7"/>
      <c r="TCR36" s="13"/>
      <c r="TCV36" s="20"/>
      <c r="TCX36" s="4"/>
      <c r="TCZ36" s="4"/>
      <c r="TDA36" s="8"/>
      <c r="TDB36" s="8"/>
      <c r="TDC36" s="7"/>
      <c r="TDD36" s="7"/>
      <c r="TDH36" s="13"/>
      <c r="TDL36" s="20"/>
      <c r="TDN36" s="4"/>
      <c r="TDP36" s="4"/>
      <c r="TDQ36" s="8"/>
      <c r="TDR36" s="8"/>
      <c r="TDS36" s="7"/>
      <c r="TDT36" s="7"/>
      <c r="TDX36" s="13"/>
      <c r="TEB36" s="20"/>
      <c r="TED36" s="4"/>
      <c r="TEF36" s="4"/>
      <c r="TEG36" s="8"/>
      <c r="TEH36" s="8"/>
      <c r="TEI36" s="7"/>
      <c r="TEJ36" s="7"/>
      <c r="TEN36" s="13"/>
      <c r="TER36" s="20"/>
      <c r="TET36" s="4"/>
      <c r="TEV36" s="4"/>
      <c r="TEW36" s="8"/>
      <c r="TEX36" s="8"/>
      <c r="TEY36" s="7"/>
      <c r="TEZ36" s="7"/>
      <c r="TFD36" s="13"/>
      <c r="TFH36" s="20"/>
      <c r="TFJ36" s="4"/>
      <c r="TFL36" s="4"/>
      <c r="TFM36" s="8"/>
      <c r="TFN36" s="8"/>
      <c r="TFO36" s="7"/>
      <c r="TFP36" s="7"/>
      <c r="TFT36" s="13"/>
      <c r="TFX36" s="20"/>
      <c r="TFZ36" s="4"/>
      <c r="TGB36" s="4"/>
      <c r="TGC36" s="8"/>
      <c r="TGD36" s="8"/>
      <c r="TGE36" s="7"/>
      <c r="TGF36" s="7"/>
      <c r="TGJ36" s="13"/>
      <c r="TGN36" s="20"/>
      <c r="TGP36" s="4"/>
      <c r="TGR36" s="4"/>
      <c r="TGS36" s="8"/>
      <c r="TGT36" s="8"/>
      <c r="TGU36" s="7"/>
      <c r="TGV36" s="7"/>
      <c r="TGZ36" s="13"/>
      <c r="THD36" s="20"/>
      <c r="THF36" s="4"/>
      <c r="THH36" s="4"/>
      <c r="THI36" s="8"/>
      <c r="THJ36" s="8"/>
      <c r="THK36" s="7"/>
      <c r="THL36" s="7"/>
      <c r="THP36" s="13"/>
      <c r="THT36" s="20"/>
      <c r="THV36" s="4"/>
      <c r="THX36" s="4"/>
      <c r="THY36" s="8"/>
      <c r="THZ36" s="8"/>
      <c r="TIA36" s="7"/>
      <c r="TIB36" s="7"/>
      <c r="TIF36" s="13"/>
      <c r="TIJ36" s="20"/>
      <c r="TIL36" s="4"/>
      <c r="TIN36" s="4"/>
      <c r="TIO36" s="8"/>
      <c r="TIP36" s="8"/>
      <c r="TIQ36" s="7"/>
      <c r="TIR36" s="7"/>
      <c r="TIV36" s="13"/>
      <c r="TIZ36" s="20"/>
      <c r="TJB36" s="4"/>
      <c r="TJD36" s="4"/>
      <c r="TJE36" s="8"/>
      <c r="TJF36" s="8"/>
      <c r="TJG36" s="7"/>
      <c r="TJH36" s="7"/>
      <c r="TJL36" s="13"/>
      <c r="TJP36" s="20"/>
      <c r="TJR36" s="4"/>
      <c r="TJT36" s="4"/>
      <c r="TJU36" s="8"/>
      <c r="TJV36" s="8"/>
      <c r="TJW36" s="7"/>
      <c r="TJX36" s="7"/>
      <c r="TKB36" s="13"/>
      <c r="TKF36" s="20"/>
      <c r="TKH36" s="4"/>
      <c r="TKJ36" s="4"/>
      <c r="TKK36" s="8"/>
      <c r="TKL36" s="8"/>
      <c r="TKM36" s="7"/>
      <c r="TKN36" s="7"/>
      <c r="TKR36" s="13"/>
      <c r="TKV36" s="20"/>
      <c r="TKX36" s="4"/>
      <c r="TKZ36" s="4"/>
      <c r="TLA36" s="8"/>
      <c r="TLB36" s="8"/>
      <c r="TLC36" s="7"/>
      <c r="TLD36" s="7"/>
      <c r="TLH36" s="13"/>
      <c r="TLL36" s="20"/>
      <c r="TLN36" s="4"/>
      <c r="TLP36" s="4"/>
      <c r="TLQ36" s="8"/>
      <c r="TLR36" s="8"/>
      <c r="TLS36" s="7"/>
      <c r="TLT36" s="7"/>
      <c r="TLX36" s="13"/>
      <c r="TMB36" s="20"/>
      <c r="TMD36" s="4"/>
      <c r="TMF36" s="4"/>
      <c r="TMG36" s="8"/>
      <c r="TMH36" s="8"/>
      <c r="TMI36" s="7"/>
      <c r="TMJ36" s="7"/>
      <c r="TMN36" s="13"/>
      <c r="TMR36" s="20"/>
      <c r="TMT36" s="4"/>
      <c r="TMV36" s="4"/>
      <c r="TMW36" s="8"/>
      <c r="TMX36" s="8"/>
      <c r="TMY36" s="7"/>
      <c r="TMZ36" s="7"/>
      <c r="TND36" s="13"/>
      <c r="TNH36" s="20"/>
      <c r="TNJ36" s="4"/>
      <c r="TNL36" s="4"/>
      <c r="TNM36" s="8"/>
      <c r="TNN36" s="8"/>
      <c r="TNO36" s="7"/>
      <c r="TNP36" s="7"/>
      <c r="TNT36" s="13"/>
      <c r="TNX36" s="20"/>
      <c r="TNZ36" s="4"/>
      <c r="TOB36" s="4"/>
      <c r="TOC36" s="8"/>
      <c r="TOD36" s="8"/>
      <c r="TOE36" s="7"/>
      <c r="TOF36" s="7"/>
      <c r="TOJ36" s="13"/>
      <c r="TON36" s="20"/>
      <c r="TOP36" s="4"/>
      <c r="TOR36" s="4"/>
      <c r="TOS36" s="8"/>
      <c r="TOT36" s="8"/>
      <c r="TOU36" s="7"/>
      <c r="TOV36" s="7"/>
      <c r="TOZ36" s="13"/>
      <c r="TPD36" s="20"/>
      <c r="TPF36" s="4"/>
      <c r="TPH36" s="4"/>
      <c r="TPI36" s="8"/>
      <c r="TPJ36" s="8"/>
      <c r="TPK36" s="7"/>
      <c r="TPL36" s="7"/>
      <c r="TPP36" s="13"/>
      <c r="TPT36" s="20"/>
      <c r="TPV36" s="4"/>
      <c r="TPX36" s="4"/>
      <c r="TPY36" s="8"/>
      <c r="TPZ36" s="8"/>
      <c r="TQA36" s="7"/>
      <c r="TQB36" s="7"/>
      <c r="TQF36" s="13"/>
      <c r="TQJ36" s="20"/>
      <c r="TQL36" s="4"/>
      <c r="TQN36" s="4"/>
      <c r="TQO36" s="8"/>
      <c r="TQP36" s="8"/>
      <c r="TQQ36" s="7"/>
      <c r="TQR36" s="7"/>
      <c r="TQV36" s="13"/>
      <c r="TQZ36" s="20"/>
      <c r="TRB36" s="4"/>
      <c r="TRD36" s="4"/>
      <c r="TRE36" s="8"/>
      <c r="TRF36" s="8"/>
      <c r="TRG36" s="7"/>
      <c r="TRH36" s="7"/>
      <c r="TRL36" s="13"/>
      <c r="TRP36" s="20"/>
      <c r="TRR36" s="4"/>
      <c r="TRT36" s="4"/>
      <c r="TRU36" s="8"/>
      <c r="TRV36" s="8"/>
      <c r="TRW36" s="7"/>
      <c r="TRX36" s="7"/>
      <c r="TSB36" s="13"/>
      <c r="TSF36" s="20"/>
      <c r="TSH36" s="4"/>
      <c r="TSJ36" s="4"/>
      <c r="TSK36" s="8"/>
      <c r="TSL36" s="8"/>
      <c r="TSM36" s="7"/>
      <c r="TSN36" s="7"/>
      <c r="TSR36" s="13"/>
      <c r="TSV36" s="20"/>
      <c r="TSX36" s="4"/>
      <c r="TSZ36" s="4"/>
      <c r="TTA36" s="8"/>
      <c r="TTB36" s="8"/>
      <c r="TTC36" s="7"/>
      <c r="TTD36" s="7"/>
      <c r="TTH36" s="13"/>
      <c r="TTL36" s="20"/>
      <c r="TTN36" s="4"/>
      <c r="TTP36" s="4"/>
      <c r="TTQ36" s="8"/>
      <c r="TTR36" s="8"/>
      <c r="TTS36" s="7"/>
      <c r="TTT36" s="7"/>
      <c r="TTX36" s="13"/>
      <c r="TUB36" s="20"/>
      <c r="TUD36" s="4"/>
      <c r="TUF36" s="4"/>
      <c r="TUG36" s="8"/>
      <c r="TUH36" s="8"/>
      <c r="TUI36" s="7"/>
      <c r="TUJ36" s="7"/>
      <c r="TUN36" s="13"/>
      <c r="TUR36" s="20"/>
      <c r="TUT36" s="4"/>
      <c r="TUV36" s="4"/>
      <c r="TUW36" s="8"/>
      <c r="TUX36" s="8"/>
      <c r="TUY36" s="7"/>
      <c r="TUZ36" s="7"/>
      <c r="TVD36" s="13"/>
      <c r="TVH36" s="20"/>
      <c r="TVJ36" s="4"/>
      <c r="TVL36" s="4"/>
      <c r="TVM36" s="8"/>
      <c r="TVN36" s="8"/>
      <c r="TVO36" s="7"/>
      <c r="TVP36" s="7"/>
      <c r="TVT36" s="13"/>
      <c r="TVX36" s="20"/>
      <c r="TVZ36" s="4"/>
      <c r="TWB36" s="4"/>
      <c r="TWC36" s="8"/>
      <c r="TWD36" s="8"/>
      <c r="TWE36" s="7"/>
      <c r="TWF36" s="7"/>
      <c r="TWJ36" s="13"/>
      <c r="TWN36" s="20"/>
      <c r="TWP36" s="4"/>
      <c r="TWR36" s="4"/>
      <c r="TWS36" s="8"/>
      <c r="TWT36" s="8"/>
      <c r="TWU36" s="7"/>
      <c r="TWV36" s="7"/>
      <c r="TWZ36" s="13"/>
      <c r="TXD36" s="20"/>
      <c r="TXF36" s="4"/>
      <c r="TXH36" s="4"/>
      <c r="TXI36" s="8"/>
      <c r="TXJ36" s="8"/>
      <c r="TXK36" s="7"/>
      <c r="TXL36" s="7"/>
      <c r="TXP36" s="13"/>
      <c r="TXT36" s="20"/>
      <c r="TXV36" s="4"/>
      <c r="TXX36" s="4"/>
      <c r="TXY36" s="8"/>
      <c r="TXZ36" s="8"/>
      <c r="TYA36" s="7"/>
      <c r="TYB36" s="7"/>
      <c r="TYF36" s="13"/>
      <c r="TYJ36" s="20"/>
      <c r="TYL36" s="4"/>
      <c r="TYN36" s="4"/>
      <c r="TYO36" s="8"/>
      <c r="TYP36" s="8"/>
      <c r="TYQ36" s="7"/>
      <c r="TYR36" s="7"/>
      <c r="TYV36" s="13"/>
      <c r="TYZ36" s="20"/>
      <c r="TZB36" s="4"/>
      <c r="TZD36" s="4"/>
      <c r="TZE36" s="8"/>
      <c r="TZF36" s="8"/>
      <c r="TZG36" s="7"/>
      <c r="TZH36" s="7"/>
      <c r="TZL36" s="13"/>
      <c r="TZP36" s="20"/>
      <c r="TZR36" s="4"/>
      <c r="TZT36" s="4"/>
      <c r="TZU36" s="8"/>
      <c r="TZV36" s="8"/>
      <c r="TZW36" s="7"/>
      <c r="TZX36" s="7"/>
      <c r="UAB36" s="13"/>
      <c r="UAF36" s="20"/>
      <c r="UAH36" s="4"/>
      <c r="UAJ36" s="4"/>
      <c r="UAK36" s="8"/>
      <c r="UAL36" s="8"/>
      <c r="UAM36" s="7"/>
      <c r="UAN36" s="7"/>
      <c r="UAR36" s="13"/>
      <c r="UAV36" s="20"/>
      <c r="UAX36" s="4"/>
      <c r="UAZ36" s="4"/>
      <c r="UBA36" s="8"/>
      <c r="UBB36" s="8"/>
      <c r="UBC36" s="7"/>
      <c r="UBD36" s="7"/>
      <c r="UBH36" s="13"/>
      <c r="UBL36" s="20"/>
      <c r="UBN36" s="4"/>
      <c r="UBP36" s="4"/>
      <c r="UBQ36" s="8"/>
      <c r="UBR36" s="8"/>
      <c r="UBS36" s="7"/>
      <c r="UBT36" s="7"/>
      <c r="UBX36" s="13"/>
      <c r="UCB36" s="20"/>
      <c r="UCD36" s="4"/>
      <c r="UCF36" s="4"/>
      <c r="UCG36" s="8"/>
      <c r="UCH36" s="8"/>
      <c r="UCI36" s="7"/>
      <c r="UCJ36" s="7"/>
      <c r="UCN36" s="13"/>
      <c r="UCR36" s="20"/>
      <c r="UCT36" s="4"/>
      <c r="UCV36" s="4"/>
      <c r="UCW36" s="8"/>
      <c r="UCX36" s="8"/>
      <c r="UCY36" s="7"/>
      <c r="UCZ36" s="7"/>
      <c r="UDD36" s="13"/>
      <c r="UDH36" s="20"/>
      <c r="UDJ36" s="4"/>
      <c r="UDL36" s="4"/>
      <c r="UDM36" s="8"/>
      <c r="UDN36" s="8"/>
      <c r="UDO36" s="7"/>
      <c r="UDP36" s="7"/>
      <c r="UDT36" s="13"/>
      <c r="UDX36" s="20"/>
      <c r="UDZ36" s="4"/>
      <c r="UEB36" s="4"/>
      <c r="UEC36" s="8"/>
      <c r="UED36" s="8"/>
      <c r="UEE36" s="7"/>
      <c r="UEF36" s="7"/>
      <c r="UEJ36" s="13"/>
      <c r="UEN36" s="20"/>
      <c r="UEP36" s="4"/>
      <c r="UER36" s="4"/>
      <c r="UES36" s="8"/>
      <c r="UET36" s="8"/>
      <c r="UEU36" s="7"/>
      <c r="UEV36" s="7"/>
      <c r="UEZ36" s="13"/>
      <c r="UFD36" s="20"/>
      <c r="UFF36" s="4"/>
      <c r="UFH36" s="4"/>
      <c r="UFI36" s="8"/>
      <c r="UFJ36" s="8"/>
      <c r="UFK36" s="7"/>
      <c r="UFL36" s="7"/>
      <c r="UFP36" s="13"/>
      <c r="UFT36" s="20"/>
      <c r="UFV36" s="4"/>
      <c r="UFX36" s="4"/>
      <c r="UFY36" s="8"/>
      <c r="UFZ36" s="8"/>
      <c r="UGA36" s="7"/>
      <c r="UGB36" s="7"/>
      <c r="UGF36" s="13"/>
      <c r="UGJ36" s="20"/>
      <c r="UGL36" s="4"/>
      <c r="UGN36" s="4"/>
      <c r="UGO36" s="8"/>
      <c r="UGP36" s="8"/>
      <c r="UGQ36" s="7"/>
      <c r="UGR36" s="7"/>
      <c r="UGV36" s="13"/>
      <c r="UGZ36" s="20"/>
      <c r="UHB36" s="4"/>
      <c r="UHD36" s="4"/>
      <c r="UHE36" s="8"/>
      <c r="UHF36" s="8"/>
      <c r="UHG36" s="7"/>
      <c r="UHH36" s="7"/>
      <c r="UHL36" s="13"/>
      <c r="UHP36" s="20"/>
      <c r="UHR36" s="4"/>
      <c r="UHT36" s="4"/>
      <c r="UHU36" s="8"/>
      <c r="UHV36" s="8"/>
      <c r="UHW36" s="7"/>
      <c r="UHX36" s="7"/>
      <c r="UIB36" s="13"/>
      <c r="UIF36" s="20"/>
      <c r="UIH36" s="4"/>
      <c r="UIJ36" s="4"/>
      <c r="UIK36" s="8"/>
      <c r="UIL36" s="8"/>
      <c r="UIM36" s="7"/>
      <c r="UIN36" s="7"/>
      <c r="UIR36" s="13"/>
      <c r="UIV36" s="20"/>
      <c r="UIX36" s="4"/>
      <c r="UIZ36" s="4"/>
      <c r="UJA36" s="8"/>
      <c r="UJB36" s="8"/>
      <c r="UJC36" s="7"/>
      <c r="UJD36" s="7"/>
      <c r="UJH36" s="13"/>
      <c r="UJL36" s="20"/>
      <c r="UJN36" s="4"/>
      <c r="UJP36" s="4"/>
      <c r="UJQ36" s="8"/>
      <c r="UJR36" s="8"/>
      <c r="UJS36" s="7"/>
      <c r="UJT36" s="7"/>
      <c r="UJX36" s="13"/>
      <c r="UKB36" s="20"/>
      <c r="UKD36" s="4"/>
      <c r="UKF36" s="4"/>
      <c r="UKG36" s="8"/>
      <c r="UKH36" s="8"/>
      <c r="UKI36" s="7"/>
      <c r="UKJ36" s="7"/>
      <c r="UKN36" s="13"/>
      <c r="UKR36" s="20"/>
      <c r="UKT36" s="4"/>
      <c r="UKV36" s="4"/>
      <c r="UKW36" s="8"/>
      <c r="UKX36" s="8"/>
      <c r="UKY36" s="7"/>
      <c r="UKZ36" s="7"/>
      <c r="ULD36" s="13"/>
      <c r="ULH36" s="20"/>
      <c r="ULJ36" s="4"/>
      <c r="ULL36" s="4"/>
      <c r="ULM36" s="8"/>
      <c r="ULN36" s="8"/>
      <c r="ULO36" s="7"/>
      <c r="ULP36" s="7"/>
      <c r="ULT36" s="13"/>
      <c r="ULX36" s="20"/>
      <c r="ULZ36" s="4"/>
      <c r="UMB36" s="4"/>
      <c r="UMC36" s="8"/>
      <c r="UMD36" s="8"/>
      <c r="UME36" s="7"/>
      <c r="UMF36" s="7"/>
      <c r="UMJ36" s="13"/>
      <c r="UMN36" s="20"/>
      <c r="UMP36" s="4"/>
      <c r="UMR36" s="4"/>
      <c r="UMS36" s="8"/>
      <c r="UMT36" s="8"/>
      <c r="UMU36" s="7"/>
      <c r="UMV36" s="7"/>
      <c r="UMZ36" s="13"/>
      <c r="UND36" s="20"/>
      <c r="UNF36" s="4"/>
      <c r="UNH36" s="4"/>
      <c r="UNI36" s="8"/>
      <c r="UNJ36" s="8"/>
      <c r="UNK36" s="7"/>
      <c r="UNL36" s="7"/>
      <c r="UNP36" s="13"/>
      <c r="UNT36" s="20"/>
      <c r="UNV36" s="4"/>
      <c r="UNX36" s="4"/>
      <c r="UNY36" s="8"/>
      <c r="UNZ36" s="8"/>
      <c r="UOA36" s="7"/>
      <c r="UOB36" s="7"/>
      <c r="UOF36" s="13"/>
      <c r="UOJ36" s="20"/>
      <c r="UOL36" s="4"/>
      <c r="UON36" s="4"/>
      <c r="UOO36" s="8"/>
      <c r="UOP36" s="8"/>
      <c r="UOQ36" s="7"/>
      <c r="UOR36" s="7"/>
      <c r="UOV36" s="13"/>
      <c r="UOZ36" s="20"/>
      <c r="UPB36" s="4"/>
      <c r="UPD36" s="4"/>
      <c r="UPE36" s="8"/>
      <c r="UPF36" s="8"/>
      <c r="UPG36" s="7"/>
      <c r="UPH36" s="7"/>
      <c r="UPL36" s="13"/>
      <c r="UPP36" s="20"/>
      <c r="UPR36" s="4"/>
      <c r="UPT36" s="4"/>
      <c r="UPU36" s="8"/>
      <c r="UPV36" s="8"/>
      <c r="UPW36" s="7"/>
      <c r="UPX36" s="7"/>
      <c r="UQB36" s="13"/>
      <c r="UQF36" s="20"/>
      <c r="UQH36" s="4"/>
      <c r="UQJ36" s="4"/>
      <c r="UQK36" s="8"/>
      <c r="UQL36" s="8"/>
      <c r="UQM36" s="7"/>
      <c r="UQN36" s="7"/>
      <c r="UQR36" s="13"/>
      <c r="UQV36" s="20"/>
      <c r="UQX36" s="4"/>
      <c r="UQZ36" s="4"/>
      <c r="URA36" s="8"/>
      <c r="URB36" s="8"/>
      <c r="URC36" s="7"/>
      <c r="URD36" s="7"/>
      <c r="URH36" s="13"/>
      <c r="URL36" s="20"/>
      <c r="URN36" s="4"/>
      <c r="URP36" s="4"/>
      <c r="URQ36" s="8"/>
      <c r="URR36" s="8"/>
      <c r="URS36" s="7"/>
      <c r="URT36" s="7"/>
      <c r="URX36" s="13"/>
      <c r="USB36" s="20"/>
      <c r="USD36" s="4"/>
      <c r="USF36" s="4"/>
      <c r="USG36" s="8"/>
      <c r="USH36" s="8"/>
      <c r="USI36" s="7"/>
      <c r="USJ36" s="7"/>
      <c r="USN36" s="13"/>
      <c r="USR36" s="20"/>
      <c r="UST36" s="4"/>
      <c r="USV36" s="4"/>
      <c r="USW36" s="8"/>
      <c r="USX36" s="8"/>
      <c r="USY36" s="7"/>
      <c r="USZ36" s="7"/>
      <c r="UTD36" s="13"/>
      <c r="UTH36" s="20"/>
      <c r="UTJ36" s="4"/>
      <c r="UTL36" s="4"/>
      <c r="UTM36" s="8"/>
      <c r="UTN36" s="8"/>
      <c r="UTO36" s="7"/>
      <c r="UTP36" s="7"/>
      <c r="UTT36" s="13"/>
      <c r="UTX36" s="20"/>
      <c r="UTZ36" s="4"/>
      <c r="UUB36" s="4"/>
      <c r="UUC36" s="8"/>
      <c r="UUD36" s="8"/>
      <c r="UUE36" s="7"/>
      <c r="UUF36" s="7"/>
      <c r="UUJ36" s="13"/>
      <c r="UUN36" s="20"/>
      <c r="UUP36" s="4"/>
      <c r="UUR36" s="4"/>
      <c r="UUS36" s="8"/>
      <c r="UUT36" s="8"/>
      <c r="UUU36" s="7"/>
      <c r="UUV36" s="7"/>
      <c r="UUZ36" s="13"/>
      <c r="UVD36" s="20"/>
      <c r="UVF36" s="4"/>
      <c r="UVH36" s="4"/>
      <c r="UVI36" s="8"/>
      <c r="UVJ36" s="8"/>
      <c r="UVK36" s="7"/>
      <c r="UVL36" s="7"/>
      <c r="UVP36" s="13"/>
      <c r="UVT36" s="20"/>
      <c r="UVV36" s="4"/>
      <c r="UVX36" s="4"/>
      <c r="UVY36" s="8"/>
      <c r="UVZ36" s="8"/>
      <c r="UWA36" s="7"/>
      <c r="UWB36" s="7"/>
      <c r="UWF36" s="13"/>
      <c r="UWJ36" s="20"/>
      <c r="UWL36" s="4"/>
      <c r="UWN36" s="4"/>
      <c r="UWO36" s="8"/>
      <c r="UWP36" s="8"/>
      <c r="UWQ36" s="7"/>
      <c r="UWR36" s="7"/>
      <c r="UWV36" s="13"/>
      <c r="UWZ36" s="20"/>
      <c r="UXB36" s="4"/>
      <c r="UXD36" s="4"/>
      <c r="UXE36" s="8"/>
      <c r="UXF36" s="8"/>
      <c r="UXG36" s="7"/>
      <c r="UXH36" s="7"/>
      <c r="UXL36" s="13"/>
      <c r="UXP36" s="20"/>
      <c r="UXR36" s="4"/>
      <c r="UXT36" s="4"/>
      <c r="UXU36" s="8"/>
      <c r="UXV36" s="8"/>
      <c r="UXW36" s="7"/>
      <c r="UXX36" s="7"/>
      <c r="UYB36" s="13"/>
      <c r="UYF36" s="20"/>
      <c r="UYH36" s="4"/>
      <c r="UYJ36" s="4"/>
      <c r="UYK36" s="8"/>
      <c r="UYL36" s="8"/>
      <c r="UYM36" s="7"/>
      <c r="UYN36" s="7"/>
      <c r="UYR36" s="13"/>
      <c r="UYV36" s="20"/>
      <c r="UYX36" s="4"/>
      <c r="UYZ36" s="4"/>
      <c r="UZA36" s="8"/>
      <c r="UZB36" s="8"/>
      <c r="UZC36" s="7"/>
      <c r="UZD36" s="7"/>
      <c r="UZH36" s="13"/>
      <c r="UZL36" s="20"/>
      <c r="UZN36" s="4"/>
      <c r="UZP36" s="4"/>
      <c r="UZQ36" s="8"/>
      <c r="UZR36" s="8"/>
      <c r="UZS36" s="7"/>
      <c r="UZT36" s="7"/>
      <c r="UZX36" s="13"/>
      <c r="VAB36" s="20"/>
      <c r="VAD36" s="4"/>
      <c r="VAF36" s="4"/>
      <c r="VAG36" s="8"/>
      <c r="VAH36" s="8"/>
      <c r="VAI36" s="7"/>
      <c r="VAJ36" s="7"/>
      <c r="VAN36" s="13"/>
      <c r="VAR36" s="20"/>
      <c r="VAT36" s="4"/>
      <c r="VAV36" s="4"/>
      <c r="VAW36" s="8"/>
      <c r="VAX36" s="8"/>
      <c r="VAY36" s="7"/>
      <c r="VAZ36" s="7"/>
      <c r="VBD36" s="13"/>
      <c r="VBH36" s="20"/>
      <c r="VBJ36" s="4"/>
      <c r="VBL36" s="4"/>
      <c r="VBM36" s="8"/>
      <c r="VBN36" s="8"/>
      <c r="VBO36" s="7"/>
      <c r="VBP36" s="7"/>
      <c r="VBT36" s="13"/>
      <c r="VBX36" s="20"/>
      <c r="VBZ36" s="4"/>
      <c r="VCB36" s="4"/>
      <c r="VCC36" s="8"/>
      <c r="VCD36" s="8"/>
      <c r="VCE36" s="7"/>
      <c r="VCF36" s="7"/>
      <c r="VCJ36" s="13"/>
      <c r="VCN36" s="20"/>
      <c r="VCP36" s="4"/>
      <c r="VCR36" s="4"/>
      <c r="VCS36" s="8"/>
      <c r="VCT36" s="8"/>
      <c r="VCU36" s="7"/>
      <c r="VCV36" s="7"/>
      <c r="VCZ36" s="13"/>
      <c r="VDD36" s="20"/>
      <c r="VDF36" s="4"/>
      <c r="VDH36" s="4"/>
      <c r="VDI36" s="8"/>
      <c r="VDJ36" s="8"/>
      <c r="VDK36" s="7"/>
      <c r="VDL36" s="7"/>
      <c r="VDP36" s="13"/>
      <c r="VDT36" s="20"/>
      <c r="VDV36" s="4"/>
      <c r="VDX36" s="4"/>
      <c r="VDY36" s="8"/>
      <c r="VDZ36" s="8"/>
      <c r="VEA36" s="7"/>
      <c r="VEB36" s="7"/>
      <c r="VEF36" s="13"/>
      <c r="VEJ36" s="20"/>
      <c r="VEL36" s="4"/>
      <c r="VEN36" s="4"/>
      <c r="VEO36" s="8"/>
      <c r="VEP36" s="8"/>
      <c r="VEQ36" s="7"/>
      <c r="VER36" s="7"/>
      <c r="VEV36" s="13"/>
      <c r="VEZ36" s="20"/>
      <c r="VFB36" s="4"/>
      <c r="VFD36" s="4"/>
      <c r="VFE36" s="8"/>
      <c r="VFF36" s="8"/>
      <c r="VFG36" s="7"/>
      <c r="VFH36" s="7"/>
      <c r="VFL36" s="13"/>
      <c r="VFP36" s="20"/>
      <c r="VFR36" s="4"/>
      <c r="VFT36" s="4"/>
      <c r="VFU36" s="8"/>
      <c r="VFV36" s="8"/>
      <c r="VFW36" s="7"/>
      <c r="VFX36" s="7"/>
      <c r="VGB36" s="13"/>
      <c r="VGF36" s="20"/>
      <c r="VGH36" s="4"/>
      <c r="VGJ36" s="4"/>
      <c r="VGK36" s="8"/>
      <c r="VGL36" s="8"/>
      <c r="VGM36" s="7"/>
      <c r="VGN36" s="7"/>
      <c r="VGR36" s="13"/>
      <c r="VGV36" s="20"/>
      <c r="VGX36" s="4"/>
      <c r="VGZ36" s="4"/>
      <c r="VHA36" s="8"/>
      <c r="VHB36" s="8"/>
      <c r="VHC36" s="7"/>
      <c r="VHD36" s="7"/>
      <c r="VHH36" s="13"/>
      <c r="VHL36" s="20"/>
      <c r="VHN36" s="4"/>
      <c r="VHP36" s="4"/>
      <c r="VHQ36" s="8"/>
      <c r="VHR36" s="8"/>
      <c r="VHS36" s="7"/>
      <c r="VHT36" s="7"/>
      <c r="VHX36" s="13"/>
      <c r="VIB36" s="20"/>
      <c r="VID36" s="4"/>
      <c r="VIF36" s="4"/>
      <c r="VIG36" s="8"/>
      <c r="VIH36" s="8"/>
      <c r="VII36" s="7"/>
      <c r="VIJ36" s="7"/>
      <c r="VIN36" s="13"/>
      <c r="VIR36" s="20"/>
      <c r="VIT36" s="4"/>
      <c r="VIV36" s="4"/>
      <c r="VIW36" s="8"/>
      <c r="VIX36" s="8"/>
      <c r="VIY36" s="7"/>
      <c r="VIZ36" s="7"/>
      <c r="VJD36" s="13"/>
      <c r="VJH36" s="20"/>
      <c r="VJJ36" s="4"/>
      <c r="VJL36" s="4"/>
      <c r="VJM36" s="8"/>
      <c r="VJN36" s="8"/>
      <c r="VJO36" s="7"/>
      <c r="VJP36" s="7"/>
      <c r="VJT36" s="13"/>
      <c r="VJX36" s="20"/>
      <c r="VJZ36" s="4"/>
      <c r="VKB36" s="4"/>
      <c r="VKC36" s="8"/>
      <c r="VKD36" s="8"/>
      <c r="VKE36" s="7"/>
      <c r="VKF36" s="7"/>
      <c r="VKJ36" s="13"/>
      <c r="VKN36" s="20"/>
      <c r="VKP36" s="4"/>
      <c r="VKR36" s="4"/>
      <c r="VKS36" s="8"/>
      <c r="VKT36" s="8"/>
      <c r="VKU36" s="7"/>
      <c r="VKV36" s="7"/>
      <c r="VKZ36" s="13"/>
      <c r="VLD36" s="20"/>
      <c r="VLF36" s="4"/>
      <c r="VLH36" s="4"/>
      <c r="VLI36" s="8"/>
      <c r="VLJ36" s="8"/>
      <c r="VLK36" s="7"/>
      <c r="VLL36" s="7"/>
      <c r="VLP36" s="13"/>
      <c r="VLT36" s="20"/>
      <c r="VLV36" s="4"/>
      <c r="VLX36" s="4"/>
      <c r="VLY36" s="8"/>
      <c r="VLZ36" s="8"/>
      <c r="VMA36" s="7"/>
      <c r="VMB36" s="7"/>
      <c r="VMF36" s="13"/>
      <c r="VMJ36" s="20"/>
      <c r="VML36" s="4"/>
      <c r="VMN36" s="4"/>
      <c r="VMO36" s="8"/>
      <c r="VMP36" s="8"/>
      <c r="VMQ36" s="7"/>
      <c r="VMR36" s="7"/>
      <c r="VMV36" s="13"/>
      <c r="VMZ36" s="20"/>
      <c r="VNB36" s="4"/>
      <c r="VND36" s="4"/>
      <c r="VNE36" s="8"/>
      <c r="VNF36" s="8"/>
      <c r="VNG36" s="7"/>
      <c r="VNH36" s="7"/>
      <c r="VNL36" s="13"/>
      <c r="VNP36" s="20"/>
      <c r="VNR36" s="4"/>
      <c r="VNT36" s="4"/>
      <c r="VNU36" s="8"/>
      <c r="VNV36" s="8"/>
      <c r="VNW36" s="7"/>
      <c r="VNX36" s="7"/>
      <c r="VOB36" s="13"/>
      <c r="VOF36" s="20"/>
      <c r="VOH36" s="4"/>
      <c r="VOJ36" s="4"/>
      <c r="VOK36" s="8"/>
      <c r="VOL36" s="8"/>
      <c r="VOM36" s="7"/>
      <c r="VON36" s="7"/>
      <c r="VOR36" s="13"/>
      <c r="VOV36" s="20"/>
      <c r="VOX36" s="4"/>
      <c r="VOZ36" s="4"/>
      <c r="VPA36" s="8"/>
      <c r="VPB36" s="8"/>
      <c r="VPC36" s="7"/>
      <c r="VPD36" s="7"/>
      <c r="VPH36" s="13"/>
      <c r="VPL36" s="20"/>
      <c r="VPN36" s="4"/>
      <c r="VPP36" s="4"/>
      <c r="VPQ36" s="8"/>
      <c r="VPR36" s="8"/>
      <c r="VPS36" s="7"/>
      <c r="VPT36" s="7"/>
      <c r="VPX36" s="13"/>
      <c r="VQB36" s="20"/>
      <c r="VQD36" s="4"/>
      <c r="VQF36" s="4"/>
      <c r="VQG36" s="8"/>
      <c r="VQH36" s="8"/>
      <c r="VQI36" s="7"/>
      <c r="VQJ36" s="7"/>
      <c r="VQN36" s="13"/>
      <c r="VQR36" s="20"/>
      <c r="VQT36" s="4"/>
      <c r="VQV36" s="4"/>
      <c r="VQW36" s="8"/>
      <c r="VQX36" s="8"/>
      <c r="VQY36" s="7"/>
      <c r="VQZ36" s="7"/>
      <c r="VRD36" s="13"/>
      <c r="VRH36" s="20"/>
      <c r="VRJ36" s="4"/>
      <c r="VRL36" s="4"/>
      <c r="VRM36" s="8"/>
      <c r="VRN36" s="8"/>
      <c r="VRO36" s="7"/>
      <c r="VRP36" s="7"/>
      <c r="VRT36" s="13"/>
      <c r="VRX36" s="20"/>
      <c r="VRZ36" s="4"/>
      <c r="VSB36" s="4"/>
      <c r="VSC36" s="8"/>
      <c r="VSD36" s="8"/>
      <c r="VSE36" s="7"/>
      <c r="VSF36" s="7"/>
      <c r="VSJ36" s="13"/>
      <c r="VSN36" s="20"/>
      <c r="VSP36" s="4"/>
      <c r="VSR36" s="4"/>
      <c r="VSS36" s="8"/>
      <c r="VST36" s="8"/>
      <c r="VSU36" s="7"/>
      <c r="VSV36" s="7"/>
      <c r="VSZ36" s="13"/>
      <c r="VTD36" s="20"/>
      <c r="VTF36" s="4"/>
      <c r="VTH36" s="4"/>
      <c r="VTI36" s="8"/>
      <c r="VTJ36" s="8"/>
      <c r="VTK36" s="7"/>
      <c r="VTL36" s="7"/>
      <c r="VTP36" s="13"/>
      <c r="VTT36" s="20"/>
      <c r="VTV36" s="4"/>
      <c r="VTX36" s="4"/>
      <c r="VTY36" s="8"/>
      <c r="VTZ36" s="8"/>
      <c r="VUA36" s="7"/>
      <c r="VUB36" s="7"/>
      <c r="VUF36" s="13"/>
      <c r="VUJ36" s="20"/>
      <c r="VUL36" s="4"/>
      <c r="VUN36" s="4"/>
      <c r="VUO36" s="8"/>
      <c r="VUP36" s="8"/>
      <c r="VUQ36" s="7"/>
      <c r="VUR36" s="7"/>
      <c r="VUV36" s="13"/>
      <c r="VUZ36" s="20"/>
      <c r="VVB36" s="4"/>
      <c r="VVD36" s="4"/>
      <c r="VVE36" s="8"/>
      <c r="VVF36" s="8"/>
      <c r="VVG36" s="7"/>
      <c r="VVH36" s="7"/>
      <c r="VVL36" s="13"/>
      <c r="VVP36" s="20"/>
      <c r="VVR36" s="4"/>
      <c r="VVT36" s="4"/>
      <c r="VVU36" s="8"/>
      <c r="VVV36" s="8"/>
      <c r="VVW36" s="7"/>
      <c r="VVX36" s="7"/>
      <c r="VWB36" s="13"/>
      <c r="VWF36" s="20"/>
      <c r="VWH36" s="4"/>
      <c r="VWJ36" s="4"/>
      <c r="VWK36" s="8"/>
      <c r="VWL36" s="8"/>
      <c r="VWM36" s="7"/>
      <c r="VWN36" s="7"/>
      <c r="VWR36" s="13"/>
      <c r="VWV36" s="20"/>
      <c r="VWX36" s="4"/>
      <c r="VWZ36" s="4"/>
      <c r="VXA36" s="8"/>
      <c r="VXB36" s="8"/>
      <c r="VXC36" s="7"/>
      <c r="VXD36" s="7"/>
      <c r="VXH36" s="13"/>
      <c r="VXL36" s="20"/>
      <c r="VXN36" s="4"/>
      <c r="VXP36" s="4"/>
      <c r="VXQ36" s="8"/>
      <c r="VXR36" s="8"/>
      <c r="VXS36" s="7"/>
      <c r="VXT36" s="7"/>
      <c r="VXX36" s="13"/>
      <c r="VYB36" s="20"/>
      <c r="VYD36" s="4"/>
      <c r="VYF36" s="4"/>
      <c r="VYG36" s="8"/>
      <c r="VYH36" s="8"/>
      <c r="VYI36" s="7"/>
      <c r="VYJ36" s="7"/>
      <c r="VYN36" s="13"/>
      <c r="VYR36" s="20"/>
      <c r="VYT36" s="4"/>
      <c r="VYV36" s="4"/>
      <c r="VYW36" s="8"/>
      <c r="VYX36" s="8"/>
      <c r="VYY36" s="7"/>
      <c r="VYZ36" s="7"/>
      <c r="VZD36" s="13"/>
      <c r="VZH36" s="20"/>
      <c r="VZJ36" s="4"/>
      <c r="VZL36" s="4"/>
      <c r="VZM36" s="8"/>
      <c r="VZN36" s="8"/>
      <c r="VZO36" s="7"/>
      <c r="VZP36" s="7"/>
      <c r="VZT36" s="13"/>
      <c r="VZX36" s="20"/>
      <c r="VZZ36" s="4"/>
      <c r="WAB36" s="4"/>
      <c r="WAC36" s="8"/>
      <c r="WAD36" s="8"/>
      <c r="WAE36" s="7"/>
      <c r="WAF36" s="7"/>
      <c r="WAJ36" s="13"/>
      <c r="WAN36" s="20"/>
      <c r="WAP36" s="4"/>
      <c r="WAR36" s="4"/>
      <c r="WAS36" s="8"/>
      <c r="WAT36" s="8"/>
      <c r="WAU36" s="7"/>
      <c r="WAV36" s="7"/>
      <c r="WAZ36" s="13"/>
      <c r="WBD36" s="20"/>
      <c r="WBF36" s="4"/>
      <c r="WBH36" s="4"/>
      <c r="WBI36" s="8"/>
      <c r="WBJ36" s="8"/>
      <c r="WBK36" s="7"/>
      <c r="WBL36" s="7"/>
      <c r="WBP36" s="13"/>
      <c r="WBT36" s="20"/>
      <c r="WBV36" s="4"/>
      <c r="WBX36" s="4"/>
      <c r="WBY36" s="8"/>
      <c r="WBZ36" s="8"/>
      <c r="WCA36" s="7"/>
      <c r="WCB36" s="7"/>
      <c r="WCF36" s="13"/>
      <c r="WCJ36" s="20"/>
      <c r="WCL36" s="4"/>
      <c r="WCN36" s="4"/>
      <c r="WCO36" s="8"/>
      <c r="WCP36" s="8"/>
      <c r="WCQ36" s="7"/>
      <c r="WCR36" s="7"/>
      <c r="WCV36" s="13"/>
      <c r="WCZ36" s="20"/>
      <c r="WDB36" s="4"/>
      <c r="WDD36" s="4"/>
      <c r="WDE36" s="8"/>
      <c r="WDF36" s="8"/>
      <c r="WDG36" s="7"/>
      <c r="WDH36" s="7"/>
      <c r="WDL36" s="13"/>
      <c r="WDP36" s="20"/>
      <c r="WDR36" s="4"/>
      <c r="WDT36" s="4"/>
      <c r="WDU36" s="8"/>
      <c r="WDV36" s="8"/>
      <c r="WDW36" s="7"/>
      <c r="WDX36" s="7"/>
      <c r="WEB36" s="13"/>
      <c r="WEF36" s="20"/>
      <c r="WEH36" s="4"/>
      <c r="WEJ36" s="4"/>
      <c r="WEK36" s="8"/>
      <c r="WEL36" s="8"/>
      <c r="WEM36" s="7"/>
      <c r="WEN36" s="7"/>
      <c r="WER36" s="13"/>
      <c r="WEV36" s="20"/>
      <c r="WEX36" s="4"/>
      <c r="WEZ36" s="4"/>
      <c r="WFA36" s="8"/>
      <c r="WFB36" s="8"/>
      <c r="WFC36" s="7"/>
      <c r="WFD36" s="7"/>
      <c r="WFH36" s="13"/>
      <c r="WFL36" s="20"/>
      <c r="WFN36" s="4"/>
      <c r="WFP36" s="4"/>
      <c r="WFQ36" s="8"/>
      <c r="WFR36" s="8"/>
      <c r="WFS36" s="7"/>
      <c r="WFT36" s="7"/>
      <c r="WFX36" s="13"/>
      <c r="WGB36" s="20"/>
      <c r="WGD36" s="4"/>
      <c r="WGF36" s="4"/>
      <c r="WGG36" s="8"/>
      <c r="WGH36" s="8"/>
      <c r="WGI36" s="7"/>
      <c r="WGJ36" s="7"/>
      <c r="WGN36" s="13"/>
      <c r="WGR36" s="20"/>
      <c r="WGT36" s="4"/>
      <c r="WGV36" s="4"/>
      <c r="WGW36" s="8"/>
      <c r="WGX36" s="8"/>
      <c r="WGY36" s="7"/>
      <c r="WGZ36" s="7"/>
      <c r="WHD36" s="13"/>
      <c r="WHH36" s="20"/>
      <c r="WHJ36" s="4"/>
      <c r="WHL36" s="4"/>
      <c r="WHM36" s="8"/>
      <c r="WHN36" s="8"/>
      <c r="WHO36" s="7"/>
      <c r="WHP36" s="7"/>
      <c r="WHT36" s="13"/>
      <c r="WHX36" s="20"/>
      <c r="WHZ36" s="4"/>
      <c r="WIB36" s="4"/>
      <c r="WIC36" s="8"/>
      <c r="WID36" s="8"/>
      <c r="WIE36" s="7"/>
      <c r="WIF36" s="7"/>
      <c r="WIJ36" s="13"/>
      <c r="WIN36" s="20"/>
      <c r="WIP36" s="4"/>
      <c r="WIR36" s="4"/>
      <c r="WIS36" s="8"/>
      <c r="WIT36" s="8"/>
      <c r="WIU36" s="7"/>
      <c r="WIV36" s="7"/>
      <c r="WIZ36" s="13"/>
      <c r="WJD36" s="20"/>
      <c r="WJF36" s="4"/>
      <c r="WJH36" s="4"/>
      <c r="WJI36" s="8"/>
      <c r="WJJ36" s="8"/>
      <c r="WJK36" s="7"/>
      <c r="WJL36" s="7"/>
      <c r="WJP36" s="13"/>
      <c r="WJT36" s="20"/>
      <c r="WJV36" s="4"/>
      <c r="WJX36" s="4"/>
      <c r="WJY36" s="8"/>
      <c r="WJZ36" s="8"/>
      <c r="WKA36" s="7"/>
      <c r="WKB36" s="7"/>
      <c r="WKF36" s="13"/>
      <c r="WKJ36" s="20"/>
      <c r="WKL36" s="4"/>
      <c r="WKN36" s="4"/>
      <c r="WKO36" s="8"/>
      <c r="WKP36" s="8"/>
      <c r="WKQ36" s="7"/>
      <c r="WKR36" s="7"/>
      <c r="WKV36" s="13"/>
      <c r="WKZ36" s="20"/>
      <c r="WLB36" s="4"/>
      <c r="WLD36" s="4"/>
      <c r="WLE36" s="8"/>
      <c r="WLF36" s="8"/>
      <c r="WLG36" s="7"/>
      <c r="WLH36" s="7"/>
      <c r="WLL36" s="13"/>
      <c r="WLP36" s="20"/>
      <c r="WLR36" s="4"/>
      <c r="WLT36" s="4"/>
      <c r="WLU36" s="8"/>
      <c r="WLV36" s="8"/>
      <c r="WLW36" s="7"/>
      <c r="WLX36" s="7"/>
      <c r="WMB36" s="13"/>
      <c r="WMF36" s="20"/>
      <c r="WMH36" s="4"/>
      <c r="WMJ36" s="4"/>
      <c r="WMK36" s="8"/>
      <c r="WML36" s="8"/>
      <c r="WMM36" s="7"/>
      <c r="WMN36" s="7"/>
      <c r="WMR36" s="13"/>
      <c r="WMV36" s="20"/>
      <c r="WMX36" s="4"/>
      <c r="WMZ36" s="4"/>
      <c r="WNA36" s="8"/>
      <c r="WNB36" s="8"/>
      <c r="WNC36" s="7"/>
      <c r="WND36" s="7"/>
      <c r="WNH36" s="13"/>
      <c r="WNL36" s="20"/>
      <c r="WNN36" s="4"/>
      <c r="WNP36" s="4"/>
      <c r="WNQ36" s="8"/>
      <c r="WNR36" s="8"/>
      <c r="WNS36" s="7"/>
      <c r="WNT36" s="7"/>
      <c r="WNX36" s="13"/>
      <c r="WOB36" s="20"/>
      <c r="WOD36" s="4"/>
      <c r="WOF36" s="4"/>
      <c r="WOG36" s="8"/>
      <c r="WOH36" s="8"/>
      <c r="WOI36" s="7"/>
      <c r="WOJ36" s="7"/>
      <c r="WON36" s="13"/>
      <c r="WOR36" s="20"/>
      <c r="WOT36" s="4"/>
      <c r="WOV36" s="4"/>
      <c r="WOW36" s="8"/>
      <c r="WOX36" s="8"/>
      <c r="WOY36" s="7"/>
      <c r="WOZ36" s="7"/>
      <c r="WPD36" s="13"/>
      <c r="WPH36" s="20"/>
      <c r="WPJ36" s="4"/>
      <c r="WPL36" s="4"/>
      <c r="WPM36" s="8"/>
      <c r="WPN36" s="8"/>
      <c r="WPO36" s="7"/>
      <c r="WPP36" s="7"/>
      <c r="WPT36" s="13"/>
      <c r="WPX36" s="20"/>
      <c r="WPZ36" s="4"/>
      <c r="WQB36" s="4"/>
      <c r="WQC36" s="8"/>
      <c r="WQD36" s="8"/>
      <c r="WQE36" s="7"/>
      <c r="WQF36" s="7"/>
      <c r="WQJ36" s="13"/>
      <c r="WQN36" s="20"/>
      <c r="WQP36" s="4"/>
      <c r="WQR36" s="4"/>
      <c r="WQS36" s="8"/>
      <c r="WQT36" s="8"/>
      <c r="WQU36" s="7"/>
      <c r="WQV36" s="7"/>
      <c r="WQZ36" s="13"/>
      <c r="WRD36" s="20"/>
      <c r="WRF36" s="4"/>
      <c r="WRH36" s="4"/>
      <c r="WRI36" s="8"/>
      <c r="WRJ36" s="8"/>
      <c r="WRK36" s="7"/>
      <c r="WRL36" s="7"/>
      <c r="WRP36" s="13"/>
      <c r="WRT36" s="20"/>
      <c r="WRV36" s="4"/>
      <c r="WRX36" s="4"/>
      <c r="WRY36" s="8"/>
      <c r="WRZ36" s="8"/>
      <c r="WSA36" s="7"/>
      <c r="WSB36" s="7"/>
      <c r="WSF36" s="13"/>
      <c r="WSJ36" s="20"/>
      <c r="WSL36" s="4"/>
      <c r="WSN36" s="4"/>
      <c r="WSO36" s="8"/>
      <c r="WSP36" s="8"/>
      <c r="WSQ36" s="7"/>
      <c r="WSR36" s="7"/>
      <c r="WSV36" s="13"/>
      <c r="WSZ36" s="20"/>
      <c r="WTB36" s="4"/>
      <c r="WTD36" s="4"/>
      <c r="WTE36" s="8"/>
      <c r="WTF36" s="8"/>
      <c r="WTG36" s="7"/>
      <c r="WTH36" s="7"/>
      <c r="WTL36" s="13"/>
      <c r="WTP36" s="20"/>
      <c r="WTR36" s="4"/>
      <c r="WTT36" s="4"/>
      <c r="WTU36" s="8"/>
      <c r="WTV36" s="8"/>
      <c r="WTW36" s="7"/>
      <c r="WTX36" s="7"/>
      <c r="WUB36" s="13"/>
      <c r="WUF36" s="20"/>
      <c r="WUH36" s="4"/>
      <c r="WUJ36" s="4"/>
      <c r="WUK36" s="8"/>
      <c r="WUL36" s="8"/>
      <c r="WUM36" s="7"/>
      <c r="WUN36" s="7"/>
      <c r="WUR36" s="13"/>
      <c r="WUV36" s="20"/>
      <c r="WUX36" s="4"/>
      <c r="WUZ36" s="4"/>
      <c r="WVA36" s="8"/>
      <c r="WVB36" s="8"/>
      <c r="WVC36" s="7"/>
      <c r="WVD36" s="7"/>
      <c r="WVH36" s="13"/>
      <c r="WVL36" s="20"/>
      <c r="WVN36" s="4"/>
      <c r="WVP36" s="4"/>
      <c r="WVQ36" s="8"/>
      <c r="WVR36" s="8"/>
      <c r="WVS36" s="7"/>
      <c r="WVT36" s="7"/>
      <c r="WVX36" s="13"/>
      <c r="WWB36" s="20"/>
      <c r="WWD36" s="4"/>
      <c r="WWF36" s="4"/>
      <c r="WWG36" s="8"/>
      <c r="WWH36" s="8"/>
      <c r="WWI36" s="7"/>
      <c r="WWJ36" s="7"/>
      <c r="WWN36" s="13"/>
      <c r="WWR36" s="20"/>
      <c r="WWT36" s="4"/>
      <c r="WWV36" s="4"/>
      <c r="WWW36" s="8"/>
      <c r="WWX36" s="8"/>
      <c r="WWY36" s="7"/>
      <c r="WWZ36" s="7"/>
      <c r="WXD36" s="13"/>
      <c r="WXH36" s="20"/>
      <c r="WXJ36" s="4"/>
      <c r="WXL36" s="4"/>
      <c r="WXM36" s="8"/>
      <c r="WXN36" s="8"/>
      <c r="WXO36" s="7"/>
      <c r="WXP36" s="7"/>
      <c r="WXT36" s="13"/>
      <c r="WXX36" s="20"/>
      <c r="WXZ36" s="4"/>
      <c r="WYB36" s="4"/>
      <c r="WYC36" s="8"/>
      <c r="WYD36" s="8"/>
      <c r="WYE36" s="7"/>
      <c r="WYF36" s="7"/>
      <c r="WYJ36" s="13"/>
      <c r="WYN36" s="20"/>
      <c r="WYP36" s="4"/>
      <c r="WYR36" s="4"/>
      <c r="WYS36" s="8"/>
      <c r="WYT36" s="8"/>
      <c r="WYU36" s="7"/>
      <c r="WYV36" s="7"/>
      <c r="WYZ36" s="13"/>
      <c r="WZD36" s="20"/>
      <c r="WZF36" s="4"/>
      <c r="WZH36" s="4"/>
      <c r="WZI36" s="8"/>
      <c r="WZJ36" s="8"/>
      <c r="WZK36" s="7"/>
      <c r="WZL36" s="7"/>
      <c r="WZP36" s="13"/>
      <c r="WZT36" s="20"/>
      <c r="WZV36" s="4"/>
      <c r="WZX36" s="4"/>
      <c r="WZY36" s="8"/>
      <c r="WZZ36" s="8"/>
      <c r="XAA36" s="7"/>
      <c r="XAB36" s="7"/>
      <c r="XAF36" s="13"/>
      <c r="XAJ36" s="20"/>
      <c r="XAL36" s="4"/>
      <c r="XAN36" s="4"/>
      <c r="XAO36" s="8"/>
      <c r="XAP36" s="8"/>
      <c r="XAQ36" s="7"/>
      <c r="XAR36" s="7"/>
      <c r="XAV36" s="13"/>
      <c r="XAZ36" s="20"/>
      <c r="XBB36" s="4"/>
      <c r="XBD36" s="4"/>
      <c r="XBE36" s="8"/>
      <c r="XBF36" s="8"/>
      <c r="XBG36" s="7"/>
      <c r="XBH36" s="7"/>
      <c r="XBL36" s="13"/>
      <c r="XBP36" s="20"/>
      <c r="XBR36" s="4"/>
      <c r="XBT36" s="4"/>
      <c r="XBU36" s="8"/>
      <c r="XBV36" s="8"/>
      <c r="XBW36" s="7"/>
      <c r="XBX36" s="7"/>
      <c r="XCB36" s="13"/>
      <c r="XCF36" s="20"/>
      <c r="XCH36" s="4"/>
      <c r="XCJ36" s="4"/>
      <c r="XCK36" s="8"/>
      <c r="XCL36" s="8"/>
      <c r="XCM36" s="7"/>
      <c r="XCN36" s="7"/>
      <c r="XCR36" s="13"/>
      <c r="XCV36" s="20"/>
      <c r="XCX36" s="4"/>
      <c r="XCZ36" s="4"/>
      <c r="XDA36" s="8"/>
      <c r="XDB36" s="8"/>
      <c r="XDC36" s="7"/>
      <c r="XDD36" s="7"/>
      <c r="XDH36" s="13"/>
      <c r="XDL36" s="20"/>
      <c r="XDN36" s="4"/>
      <c r="XDP36" s="4"/>
      <c r="XDQ36" s="8"/>
      <c r="XDR36" s="8"/>
      <c r="XDS36" s="7"/>
      <c r="XDT36" s="7"/>
      <c r="XDX36" s="13"/>
      <c r="XEB36" s="20"/>
      <c r="XED36" s="4"/>
      <c r="XEF36" s="4"/>
      <c r="XEG36" s="8"/>
      <c r="XEH36" s="8"/>
      <c r="XEI36" s="7"/>
      <c r="XEJ36" s="7"/>
      <c r="XEN36" s="13"/>
      <c r="XER36" s="20"/>
      <c r="XET36" s="4"/>
      <c r="XEV36" s="4"/>
      <c r="XEW36" s="8"/>
      <c r="XEX36" s="8"/>
      <c r="XEY36" s="7"/>
      <c r="XEZ36" s="7"/>
      <c r="XFD36" s="13"/>
    </row>
    <row r="37" spans="1:1024 1028:2048 2052:3072 3076:4096 4100:5120 5124:6144 6148:7168 7172:8192 8196:9216 9220:10240 10244:11264 11268:12288 12292:13312 13316:14336 14340:15360 15364:16384" x14ac:dyDescent="0.3">
      <c r="A37" t="s">
        <v>74</v>
      </c>
      <c r="B37" s="4" t="s">
        <v>31</v>
      </c>
      <c r="D37" s="4" t="s">
        <v>28</v>
      </c>
      <c r="E37" s="4"/>
      <c r="F37" s="4"/>
      <c r="G37" s="8">
        <v>-0.82</v>
      </c>
      <c r="H37" s="8">
        <f t="shared" si="17"/>
        <v>-0.41193245754483437</v>
      </c>
      <c r="I37" s="8">
        <f t="shared" si="18"/>
        <v>-0.49722138139256916</v>
      </c>
      <c r="J37" s="7">
        <v>100</v>
      </c>
      <c r="K37" s="7">
        <v>10</v>
      </c>
      <c r="M37">
        <f t="shared" si="19"/>
        <v>0.99999968000010264</v>
      </c>
      <c r="N37">
        <f t="shared" si="3"/>
        <v>1.9906169630025721</v>
      </c>
      <c r="O37">
        <f t="shared" si="3"/>
        <v>1.6491642722674331</v>
      </c>
      <c r="P37" t="s">
        <v>67</v>
      </c>
      <c r="Q37" t="s">
        <v>30</v>
      </c>
      <c r="R37" t="s">
        <v>154</v>
      </c>
      <c r="S37">
        <v>7.0000000000000001E-3</v>
      </c>
      <c r="T37" s="20" t="e">
        <f>AVERAGE(#REF!)</f>
        <v>#REF!</v>
      </c>
      <c r="AI37">
        <v>1</v>
      </c>
    </row>
    <row r="38" spans="1:1024 1028:2048 2052:3072 3076:4096 4100:5120 5124:6144 6148:7168 7172:8192 8196:9216 9220:10240 10244:11264 11268:12288 12292:13312 13316:14336 14340:15360 15364:16384" x14ac:dyDescent="0.3">
      <c r="A38" t="s">
        <v>35</v>
      </c>
      <c r="B38" s="4" t="s">
        <v>31</v>
      </c>
      <c r="C38" s="13" t="s">
        <v>37</v>
      </c>
      <c r="D38" t="s">
        <v>39</v>
      </c>
      <c r="G38" s="8">
        <v>-1.5</v>
      </c>
      <c r="H38" s="8">
        <f t="shared" si="17"/>
        <v>-0.75353498331372137</v>
      </c>
      <c r="I38" s="8">
        <f t="shared" si="18"/>
        <v>-0.90955130742543144</v>
      </c>
      <c r="J38" s="7">
        <v>100</v>
      </c>
      <c r="K38" s="7">
        <v>10</v>
      </c>
      <c r="M38">
        <f t="shared" si="19"/>
        <v>0.99999968000010264</v>
      </c>
      <c r="N38">
        <f t="shared" si="3"/>
        <v>1.9906169630025721</v>
      </c>
      <c r="O38">
        <f t="shared" si="3"/>
        <v>1.6491642722674331</v>
      </c>
      <c r="P38" t="s">
        <v>36</v>
      </c>
      <c r="Q38" t="s">
        <v>30</v>
      </c>
      <c r="R38" t="s">
        <v>154</v>
      </c>
    </row>
    <row r="39" spans="1:1024 1028:2048 2052:3072 3076:4096 4100:5120 5124:6144 6148:7168 7172:8192 8196:9216 9220:10240 10244:11264 11268:12288 12292:13312 13316:14336 14340:15360 15364:16384" x14ac:dyDescent="0.3">
      <c r="A39" t="s">
        <v>35</v>
      </c>
      <c r="B39" s="4" t="s">
        <v>31</v>
      </c>
      <c r="C39" s="13" t="s">
        <v>37</v>
      </c>
      <c r="D39" t="s">
        <v>39</v>
      </c>
      <c r="G39" s="8">
        <v>-0.28999999999999998</v>
      </c>
      <c r="H39" s="8">
        <f t="shared" si="17"/>
        <v>-0.14568343010731949</v>
      </c>
      <c r="I39" s="8">
        <f t="shared" si="18"/>
        <v>-0.17584658610225007</v>
      </c>
      <c r="J39" s="7">
        <v>100</v>
      </c>
      <c r="K39" s="7">
        <v>10</v>
      </c>
      <c r="M39">
        <f t="shared" si="19"/>
        <v>0.99999968000010264</v>
      </c>
      <c r="N39">
        <f t="shared" si="3"/>
        <v>1.9906169630025721</v>
      </c>
      <c r="O39">
        <f t="shared" si="3"/>
        <v>1.6491642722674331</v>
      </c>
      <c r="P39" t="s">
        <v>38</v>
      </c>
      <c r="Q39" t="s">
        <v>30</v>
      </c>
      <c r="R39" t="s">
        <v>154</v>
      </c>
    </row>
    <row r="40" spans="1:1024 1028:2048 2052:3072 3076:4096 4100:5120 5124:6144 6148:7168 7172:8192 8196:9216 9220:10240 10244:11264 11268:12288 12292:13312 13316:14336 14340:15360 15364:16384" x14ac:dyDescent="0.3">
      <c r="A40" t="s">
        <v>35</v>
      </c>
      <c r="B40" s="4" t="s">
        <v>31</v>
      </c>
      <c r="C40" s="13" t="s">
        <v>76</v>
      </c>
      <c r="D40" t="s">
        <v>39</v>
      </c>
      <c r="G40" s="8">
        <v>0.14000000000000001</v>
      </c>
      <c r="H40" s="8">
        <f t="shared" si="17"/>
        <v>7.0329931775947332E-2</v>
      </c>
      <c r="I40" s="8">
        <f t="shared" si="18"/>
        <v>8.4891455359706935E-2</v>
      </c>
      <c r="J40" s="7">
        <v>100</v>
      </c>
      <c r="K40" s="7">
        <v>46</v>
      </c>
      <c r="M40">
        <f t="shared" si="19"/>
        <v>0.99999968000010264</v>
      </c>
      <c r="N40">
        <f t="shared" si="3"/>
        <v>1.9906169630025721</v>
      </c>
      <c r="O40">
        <f t="shared" si="3"/>
        <v>1.6491642722674331</v>
      </c>
      <c r="Q40" t="s">
        <v>30</v>
      </c>
      <c r="R40" t="s">
        <v>154</v>
      </c>
    </row>
    <row r="41" spans="1:1024 1028:2048 2052:3072 3076:4096 4100:5120 5124:6144 6148:7168 7172:8192 8196:9216 9220:10240 10244:11264 11268:12288 12292:13312 13316:14336 14340:15360 15364:16384" x14ac:dyDescent="0.3">
      <c r="A41" t="s">
        <v>19</v>
      </c>
      <c r="B41" s="4" t="s">
        <v>31</v>
      </c>
      <c r="C41" t="s">
        <v>12</v>
      </c>
      <c r="D41" s="4" t="s">
        <v>41</v>
      </c>
      <c r="E41" s="4"/>
      <c r="F41" s="4"/>
      <c r="G41" s="8">
        <v>0.44</v>
      </c>
      <c r="H41" s="8">
        <f t="shared" si="17"/>
        <v>0.44</v>
      </c>
      <c r="I41" s="8">
        <f t="shared" si="18"/>
        <v>0.53110019326146174</v>
      </c>
      <c r="J41" s="7">
        <v>30</v>
      </c>
      <c r="K41" s="7">
        <v>50</v>
      </c>
      <c r="M41">
        <f t="shared" si="19"/>
        <v>1.9906169630025721</v>
      </c>
      <c r="N41">
        <f t="shared" si="3"/>
        <v>1.9906169630025721</v>
      </c>
      <c r="O41">
        <f t="shared" si="3"/>
        <v>1.6491642722674331</v>
      </c>
      <c r="Q41" t="s">
        <v>30</v>
      </c>
      <c r="R41" t="s">
        <v>154</v>
      </c>
    </row>
    <row r="42" spans="1:1024 1028:2048 2052:3072 3076:4096 4100:5120 5124:6144 6148:7168 7172:8192 8196:9216 9220:10240 10244:11264 11268:12288 12292:13312 13316:14336 14340:15360 15364:16384" x14ac:dyDescent="0.3">
      <c r="A42" t="s">
        <v>35</v>
      </c>
      <c r="B42" s="4" t="s">
        <v>31</v>
      </c>
      <c r="C42" t="s">
        <v>42</v>
      </c>
      <c r="D42" t="s">
        <v>41</v>
      </c>
      <c r="G42" s="8">
        <v>0.15</v>
      </c>
      <c r="H42" s="8">
        <f t="shared" si="17"/>
        <v>0.15533960917455966</v>
      </c>
      <c r="I42" s="8">
        <f t="shared" si="18"/>
        <v>0.1875020373949286</v>
      </c>
      <c r="J42" s="7">
        <v>20</v>
      </c>
      <c r="K42" s="7">
        <v>50</v>
      </c>
      <c r="M42">
        <f t="shared" si="19"/>
        <v>2.0614777403271232</v>
      </c>
      <c r="N42">
        <f t="shared" si="3"/>
        <v>1.9906169630025721</v>
      </c>
      <c r="O42">
        <f t="shared" si="3"/>
        <v>1.6491642722674331</v>
      </c>
      <c r="P42" t="s">
        <v>40</v>
      </c>
      <c r="Q42" t="s">
        <v>30</v>
      </c>
      <c r="R42" t="s">
        <v>154</v>
      </c>
    </row>
    <row r="43" spans="1:1024 1028:2048 2052:3072 3076:4096 4100:5120 5124:6144 6148:7168 7172:8192 8196:9216 9220:10240 10244:11264 11268:12288 12292:13312 13316:14336 14340:15360 15364:16384" x14ac:dyDescent="0.3">
      <c r="A43" t="s">
        <v>157</v>
      </c>
      <c r="B43" s="4" t="s">
        <v>31</v>
      </c>
      <c r="D43" t="s">
        <v>158</v>
      </c>
      <c r="E43" t="s">
        <v>159</v>
      </c>
      <c r="Q43" t="s">
        <v>30</v>
      </c>
      <c r="R43" t="s">
        <v>160</v>
      </c>
      <c r="AI43">
        <v>1</v>
      </c>
    </row>
  </sheetData>
  <autoFilter ref="A2:XFD34"/>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C21" sqref="C21"/>
    </sheetView>
  </sheetViews>
  <sheetFormatPr baseColWidth="10" defaultRowHeight="14.4" x14ac:dyDescent="0.3"/>
  <cols>
    <col min="1" max="1" width="24.88671875" bestFit="1" customWidth="1"/>
    <col min="3" max="3" width="16.109375" customWidth="1"/>
    <col min="8" max="8" width="4" customWidth="1"/>
    <col min="9" max="11" width="13.44140625" customWidth="1"/>
  </cols>
  <sheetData>
    <row r="1" spans="1:13" x14ac:dyDescent="0.3">
      <c r="A1" t="s">
        <v>178</v>
      </c>
    </row>
    <row r="2" spans="1:13" x14ac:dyDescent="0.3">
      <c r="A2" t="s">
        <v>163</v>
      </c>
      <c r="B2" t="s">
        <v>164</v>
      </c>
      <c r="C2" t="s">
        <v>165</v>
      </c>
      <c r="D2" t="s">
        <v>166</v>
      </c>
      <c r="E2" t="s">
        <v>167</v>
      </c>
      <c r="F2" t="s">
        <v>168</v>
      </c>
      <c r="G2" t="s">
        <v>169</v>
      </c>
      <c r="I2" t="s">
        <v>180</v>
      </c>
      <c r="J2" t="s">
        <v>181</v>
      </c>
      <c r="K2" t="s">
        <v>182</v>
      </c>
      <c r="M2" t="s">
        <v>179</v>
      </c>
    </row>
    <row r="3" spans="1:13" x14ac:dyDescent="0.3">
      <c r="A3" t="s">
        <v>170</v>
      </c>
      <c r="B3">
        <v>6718</v>
      </c>
      <c r="C3">
        <v>-0.44</v>
      </c>
      <c r="D3">
        <v>7.85</v>
      </c>
      <c r="E3">
        <v>-4.5599999999999996</v>
      </c>
      <c r="F3" t="s">
        <v>171</v>
      </c>
      <c r="G3">
        <v>-2.4900000000000002</v>
      </c>
      <c r="I3">
        <f>C3/G3*100</f>
        <v>17.670682730923694</v>
      </c>
      <c r="J3">
        <f>(1.66-0.318*SQRT(I3/10))*I3*0.3*10</f>
        <v>65.590695969419301</v>
      </c>
      <c r="K3">
        <f>J3*G3/100/(2015-2009)</f>
        <v>-0.27220138827309009</v>
      </c>
    </row>
    <row r="4" spans="1:13" x14ac:dyDescent="0.3">
      <c r="A4" t="s">
        <v>172</v>
      </c>
      <c r="B4">
        <v>3170</v>
      </c>
      <c r="C4">
        <v>-0.43</v>
      </c>
      <c r="D4">
        <v>24.28</v>
      </c>
      <c r="E4">
        <v>-0.99</v>
      </c>
      <c r="F4">
        <v>0.32</v>
      </c>
      <c r="G4">
        <v>-1.1599999999999999</v>
      </c>
      <c r="I4">
        <f t="shared" ref="I4:I9" si="0">C4/G4*100</f>
        <v>37.068965517241381</v>
      </c>
      <c r="J4">
        <f t="shared" ref="J4:J9" si="1">(1.66-0.318*SQRT(I4/10))*I4*0.3*10</f>
        <v>116.51646784126729</v>
      </c>
      <c r="K4">
        <f t="shared" ref="K4:K9" si="2">J4*G4/100/(2015-2009)</f>
        <v>-0.2252651711597834</v>
      </c>
    </row>
    <row r="5" spans="1:13" x14ac:dyDescent="0.3">
      <c r="A5" t="s">
        <v>173</v>
      </c>
      <c r="B5">
        <v>2381</v>
      </c>
      <c r="C5">
        <v>1.18</v>
      </c>
      <c r="D5">
        <v>13.38</v>
      </c>
      <c r="E5">
        <v>4.33</v>
      </c>
      <c r="F5" t="s">
        <v>171</v>
      </c>
      <c r="G5">
        <v>3.74</v>
      </c>
      <c r="I5">
        <f t="shared" si="0"/>
        <v>31.550802139037433</v>
      </c>
      <c r="J5">
        <f t="shared" si="1"/>
        <v>103.65868267199077</v>
      </c>
      <c r="K5">
        <f t="shared" si="2"/>
        <v>0.64613912198874257</v>
      </c>
    </row>
    <row r="6" spans="1:13" x14ac:dyDescent="0.3">
      <c r="A6" t="s">
        <v>174</v>
      </c>
      <c r="B6">
        <v>492</v>
      </c>
      <c r="C6">
        <v>0.92</v>
      </c>
      <c r="D6">
        <v>8.5500000000000007</v>
      </c>
      <c r="E6">
        <v>2.38</v>
      </c>
      <c r="F6">
        <v>1.7999999999999999E-2</v>
      </c>
      <c r="G6">
        <v>4.76</v>
      </c>
      <c r="I6">
        <f t="shared" si="0"/>
        <v>19.327731092436977</v>
      </c>
      <c r="J6">
        <f t="shared" si="1"/>
        <v>70.617905665647953</v>
      </c>
      <c r="K6">
        <f t="shared" si="2"/>
        <v>0.56023538494747382</v>
      </c>
    </row>
    <row r="7" spans="1:13" x14ac:dyDescent="0.3">
      <c r="A7" t="s">
        <v>175</v>
      </c>
      <c r="B7">
        <v>88</v>
      </c>
      <c r="C7">
        <v>-2.83</v>
      </c>
      <c r="D7">
        <v>20.09</v>
      </c>
      <c r="E7">
        <v>-1.32</v>
      </c>
      <c r="F7">
        <v>0.19</v>
      </c>
      <c r="G7">
        <v>-7.9</v>
      </c>
      <c r="I7">
        <f t="shared" si="0"/>
        <v>35.822784810126578</v>
      </c>
      <c r="J7">
        <f t="shared" si="1"/>
        <v>113.71487990504788</v>
      </c>
      <c r="K7">
        <f t="shared" si="2"/>
        <v>-1.4972459187497973</v>
      </c>
    </row>
    <row r="8" spans="1:13" x14ac:dyDescent="0.3">
      <c r="A8" t="s">
        <v>176</v>
      </c>
      <c r="B8">
        <v>546</v>
      </c>
      <c r="C8">
        <v>-2.54</v>
      </c>
      <c r="D8">
        <v>10.27</v>
      </c>
      <c r="E8">
        <v>-5.78</v>
      </c>
      <c r="F8" t="s">
        <v>171</v>
      </c>
      <c r="G8">
        <v>-11.21</v>
      </c>
      <c r="I8">
        <f t="shared" si="0"/>
        <v>22.658340767172167</v>
      </c>
      <c r="J8">
        <f t="shared" si="1"/>
        <v>80.300561300889427</v>
      </c>
      <c r="K8">
        <f t="shared" si="2"/>
        <v>-1.5002821536382844</v>
      </c>
    </row>
    <row r="9" spans="1:13" x14ac:dyDescent="0.3">
      <c r="A9" t="s">
        <v>177</v>
      </c>
      <c r="B9">
        <v>124</v>
      </c>
      <c r="C9">
        <v>2.16</v>
      </c>
      <c r="D9">
        <v>17.010000000000002</v>
      </c>
      <c r="E9">
        <v>1.41</v>
      </c>
      <c r="F9">
        <v>0.16</v>
      </c>
      <c r="G9">
        <v>8.5299999999999994</v>
      </c>
      <c r="I9">
        <f t="shared" si="0"/>
        <v>25.322391559202817</v>
      </c>
      <c r="J9">
        <f t="shared" si="1"/>
        <v>87.663555966227534</v>
      </c>
      <c r="K9">
        <f t="shared" si="2"/>
        <v>1.2462835539865347</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Title sheet</vt:lpstr>
      <vt:lpstr>final_tables</vt:lpstr>
      <vt:lpstr>articles_prairie_hors_LUC</vt:lpstr>
      <vt:lpstr>Lucas JRC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2021-08-25T13:13:26Z</dcterms:created>
  <dcterms:modified xsi:type="dcterms:W3CDTF">2022-02-21T17:16:02Z</dcterms:modified>
</cp:coreProperties>
</file>